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C:\Users\matthew.sales\AppData\Local\Microsoft\Windows\INetCache\Content.Outlook\GQF8MEKQ\"/>
    </mc:Choice>
  </mc:AlternateContent>
  <xr:revisionPtr revIDLastSave="0" documentId="13_ncr:1_{D7DBCB87-A3C8-4CDF-B68F-DBD99A273F2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1" i="5" l="1"/>
  <c r="T99" i="5"/>
  <c r="T225" i="5"/>
  <c r="T263" i="5"/>
  <c r="T502" i="5"/>
  <c r="T521" i="5"/>
  <c r="T616" i="5"/>
  <c r="T640" i="5"/>
  <c r="T711" i="5"/>
  <c r="T716" i="5"/>
  <c r="T717" i="5"/>
  <c r="T718" i="5"/>
  <c r="T719" i="5"/>
  <c r="T720" i="5"/>
  <c r="T721" i="5"/>
  <c r="T758" i="5"/>
  <c r="T765" i="5"/>
  <c r="T791" i="5"/>
  <c r="T838" i="5"/>
  <c r="T861" i="5"/>
  <c r="T895" i="5"/>
  <c r="T898" i="5"/>
  <c r="T903" i="5"/>
  <c r="T909" i="5"/>
  <c r="T910" i="5"/>
  <c r="T926" i="5"/>
  <c r="T930" i="5"/>
  <c r="T933" i="5"/>
  <c r="T945" i="5"/>
  <c r="T947" i="5"/>
  <c r="T950" i="5"/>
  <c r="T951" i="5"/>
  <c r="T952" i="5"/>
  <c r="T960" i="5"/>
  <c r="T963" i="5"/>
  <c r="T966" i="5"/>
  <c r="T981" i="5"/>
  <c r="T994" i="5"/>
  <c r="T998" i="5"/>
  <c r="T1006"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4" i="5"/>
  <c r="T1155" i="5"/>
  <c r="T1233" i="5"/>
  <c r="T1390" i="5"/>
  <c r="T1433" i="5"/>
  <c r="T1442" i="5"/>
  <c r="T1689" i="5"/>
  <c r="T2265"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R6" i="5" s="1"/>
  <c r="V7" i="5"/>
  <c r="R7" i="5" s="1"/>
  <c r="V8" i="5"/>
  <c r="R8" i="5" s="1"/>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B1434" i="5"/>
  <c r="T1434" i="5" s="1"/>
  <c r="B1435" i="5"/>
  <c r="T1435" i="5" s="1"/>
  <c r="B1436" i="5"/>
  <c r="T1436" i="5" s="1"/>
  <c r="B1437" i="5"/>
  <c r="T1437" i="5" s="1"/>
  <c r="B1438" i="5"/>
  <c r="T1438" i="5" s="1"/>
  <c r="B1439" i="5"/>
  <c r="T1439" i="5" s="1"/>
  <c r="B1440" i="5"/>
  <c r="T1440" i="5" s="1"/>
  <c r="B1441" i="5"/>
  <c r="T1441" i="5" s="1"/>
  <c r="B1442" i="5"/>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257" i="5"/>
  <c r="X1257" i="5" s="1"/>
  <c r="V1269" i="5"/>
  <c r="V1271" i="5"/>
  <c r="X1271" i="5" s="1"/>
  <c r="V1273" i="5"/>
  <c r="V1277" i="5"/>
  <c r="V1287" i="5"/>
  <c r="X1287" i="5" s="1"/>
  <c r="V1289" i="5"/>
  <c r="X1289" i="5" s="1"/>
  <c r="V1292" i="5"/>
  <c r="V1295" i="5"/>
  <c r="V1297" i="5"/>
  <c r="X1297" i="5" s="1"/>
  <c r="V1303" i="5"/>
  <c r="X1303" i="5" s="1"/>
  <c r="V1305" i="5"/>
  <c r="R1305" i="5" s="1"/>
  <c r="V1313" i="5"/>
  <c r="X1313" i="5" s="1"/>
  <c r="V1314" i="5"/>
  <c r="V1319" i="5"/>
  <c r="X1319" i="5" s="1"/>
  <c r="V1321" i="5"/>
  <c r="X1321" i="5" s="1"/>
  <c r="V1327" i="5"/>
  <c r="X1327" i="5" s="1"/>
  <c r="V1330" i="5"/>
  <c r="V1335" i="5"/>
  <c r="X1335" i="5" s="1"/>
  <c r="V1337" i="5"/>
  <c r="R1337" i="5" s="1"/>
  <c r="V1338" i="5"/>
  <c r="V1343" i="5"/>
  <c r="X1343" i="5" s="1"/>
  <c r="V1345" i="5"/>
  <c r="X1345" i="5" s="1"/>
  <c r="V1351" i="5"/>
  <c r="X1351" i="5" s="1"/>
  <c r="V1353" i="5"/>
  <c r="X1353" i="5" s="1"/>
  <c r="V1355" i="5"/>
  <c r="V1359" i="5"/>
  <c r="X1359" i="5" s="1"/>
  <c r="C1362" i="5"/>
  <c r="C1363" i="5"/>
  <c r="C1364" i="5"/>
  <c r="C1365" i="5"/>
  <c r="C1366" i="5"/>
  <c r="V1366" i="5" s="1"/>
  <c r="E1366" i="5" s="1"/>
  <c r="X1366" i="5" s="1"/>
  <c r="C1367" i="5"/>
  <c r="V1367" i="5" s="1"/>
  <c r="E1367" i="5" s="1"/>
  <c r="X1367" i="5" s="1"/>
  <c r="C1368" i="5"/>
  <c r="C1369" i="5"/>
  <c r="V1369" i="5" s="1"/>
  <c r="C1370" i="5"/>
  <c r="V1370" i="5" s="1"/>
  <c r="E1370" i="5" s="1"/>
  <c r="X1370" i="5" s="1"/>
  <c r="C1371" i="5"/>
  <c r="C1372" i="5"/>
  <c r="C1373" i="5"/>
  <c r="C1374" i="5"/>
  <c r="C1375" i="5"/>
  <c r="V1375" i="5" s="1"/>
  <c r="C1376" i="5"/>
  <c r="C1377" i="5"/>
  <c r="V1377" i="5" s="1"/>
  <c r="E1377" i="5" s="1"/>
  <c r="X1377" i="5" s="1"/>
  <c r="C1378" i="5"/>
  <c r="G1378" i="5" s="1"/>
  <c r="C1379" i="5"/>
  <c r="C1380" i="5"/>
  <c r="C1381" i="5"/>
  <c r="C1382" i="5"/>
  <c r="C1383" i="5"/>
  <c r="V1383" i="5" s="1"/>
  <c r="E1383" i="5" s="1"/>
  <c r="X1383" i="5" s="1"/>
  <c r="C1384" i="5"/>
  <c r="C1385" i="5"/>
  <c r="V1385" i="5" s="1"/>
  <c r="E1385" i="5" s="1"/>
  <c r="X1385" i="5" s="1"/>
  <c r="C1386" i="5"/>
  <c r="V1386" i="5" s="1"/>
  <c r="E1386" i="5" s="1"/>
  <c r="X1386" i="5" s="1"/>
  <c r="C1387" i="5"/>
  <c r="C1388" i="5"/>
  <c r="C1389" i="5"/>
  <c r="C1390" i="5"/>
  <c r="V1390" i="5" s="1"/>
  <c r="C1391" i="5"/>
  <c r="V1391" i="5" s="1"/>
  <c r="E1391" i="5" s="1"/>
  <c r="X1391" i="5" s="1"/>
  <c r="C1392" i="5"/>
  <c r="C1393" i="5"/>
  <c r="C1394" i="5"/>
  <c r="V1394" i="5" s="1"/>
  <c r="C1395" i="5"/>
  <c r="C1396" i="5"/>
  <c r="C1397" i="5"/>
  <c r="C1398" i="5"/>
  <c r="C1399" i="5"/>
  <c r="V1399" i="5" s="1"/>
  <c r="E1399" i="5" s="1"/>
  <c r="X1399" i="5" s="1"/>
  <c r="C1400" i="5"/>
  <c r="C1401" i="5"/>
  <c r="V1401" i="5" s="1"/>
  <c r="C1402" i="5"/>
  <c r="C1403" i="5"/>
  <c r="C1404" i="5"/>
  <c r="C1405" i="5"/>
  <c r="C1406" i="5"/>
  <c r="C1407" i="5"/>
  <c r="V1407" i="5" s="1"/>
  <c r="E1407" i="5" s="1"/>
  <c r="C1408" i="5"/>
  <c r="V1408" i="5" s="1"/>
  <c r="C1409" i="5"/>
  <c r="C1410" i="5"/>
  <c r="C1411" i="5"/>
  <c r="C1412" i="5"/>
  <c r="C1413" i="5"/>
  <c r="C1414" i="5"/>
  <c r="C1415" i="5"/>
  <c r="V1415" i="5" s="1"/>
  <c r="E1415" i="5" s="1"/>
  <c r="X1415" i="5" s="1"/>
  <c r="C1416" i="5"/>
  <c r="C1417" i="5"/>
  <c r="V1417" i="5" s="1"/>
  <c r="E1417" i="5" s="1"/>
  <c r="X1417" i="5" s="1"/>
  <c r="C1418" i="5"/>
  <c r="C1419" i="5"/>
  <c r="C1420" i="5"/>
  <c r="C1421" i="5"/>
  <c r="C1422" i="5"/>
  <c r="V1422" i="5" s="1"/>
  <c r="E1422" i="5" s="1"/>
  <c r="X1422" i="5" s="1"/>
  <c r="C1423" i="5"/>
  <c r="V1423" i="5" s="1"/>
  <c r="E1423" i="5" s="1"/>
  <c r="X1423" i="5" s="1"/>
  <c r="C1424" i="5"/>
  <c r="C1425" i="5"/>
  <c r="C1426" i="5"/>
  <c r="V1426" i="5" s="1"/>
  <c r="C1427" i="5"/>
  <c r="C1428" i="5"/>
  <c r="C1429" i="5"/>
  <c r="C1430" i="5"/>
  <c r="V1430" i="5" s="1"/>
  <c r="C1431" i="5"/>
  <c r="V1431" i="5" s="1"/>
  <c r="E1431" i="5" s="1"/>
  <c r="X1431" i="5" s="1"/>
  <c r="C1432" i="5"/>
  <c r="C1433" i="5"/>
  <c r="V1433" i="5" s="1"/>
  <c r="C1434" i="5"/>
  <c r="C1435" i="5"/>
  <c r="C1436" i="5"/>
  <c r="C1437" i="5"/>
  <c r="C1438" i="5"/>
  <c r="C1439" i="5"/>
  <c r="V1439" i="5" s="1"/>
  <c r="E1439" i="5" s="1"/>
  <c r="X1439" i="5" s="1"/>
  <c r="C1440" i="5"/>
  <c r="C1441" i="5"/>
  <c r="C1442" i="5"/>
  <c r="V1442" i="5" s="1"/>
  <c r="G1442" i="5" s="1"/>
  <c r="C1443" i="5"/>
  <c r="C1444" i="5"/>
  <c r="C1445" i="5"/>
  <c r="C1446" i="5"/>
  <c r="C1447" i="5"/>
  <c r="V1447" i="5" s="1"/>
  <c r="E1447" i="5" s="1"/>
  <c r="X1447" i="5" s="1"/>
  <c r="C1448" i="5"/>
  <c r="C1449" i="5"/>
  <c r="V1449" i="5" s="1"/>
  <c r="E1449" i="5" s="1"/>
  <c r="X1449" i="5" s="1"/>
  <c r="C1450" i="5"/>
  <c r="C1451" i="5"/>
  <c r="C1452" i="5"/>
  <c r="C1453" i="5"/>
  <c r="C1454" i="5"/>
  <c r="V1454" i="5" s="1"/>
  <c r="G1454" i="5" s="1"/>
  <c r="C1455" i="5"/>
  <c r="V1455" i="5" s="1"/>
  <c r="E1455" i="5" s="1"/>
  <c r="X1455" i="5" s="1"/>
  <c r="C1456" i="5"/>
  <c r="C1457" i="5"/>
  <c r="C1458" i="5"/>
  <c r="C1459" i="5"/>
  <c r="C1460" i="5"/>
  <c r="C1461" i="5"/>
  <c r="C1462" i="5"/>
  <c r="V1462" i="5" s="1"/>
  <c r="C1463" i="5"/>
  <c r="V1463" i="5" s="1"/>
  <c r="E1463" i="5" s="1"/>
  <c r="X1463" i="5" s="1"/>
  <c r="C1464" i="5"/>
  <c r="C1465" i="5"/>
  <c r="V1465" i="5" s="1"/>
  <c r="C1466" i="5"/>
  <c r="V1466" i="5" s="1"/>
  <c r="C1467" i="5"/>
  <c r="C1468" i="5"/>
  <c r="C1469" i="5"/>
  <c r="C1470" i="5"/>
  <c r="C1471" i="5"/>
  <c r="V1471" i="5" s="1"/>
  <c r="E1471" i="5" s="1"/>
  <c r="X1471" i="5" s="1"/>
  <c r="C1472" i="5"/>
  <c r="C1473" i="5"/>
  <c r="C1474" i="5"/>
  <c r="V1474" i="5" s="1"/>
  <c r="E1474" i="5" s="1"/>
  <c r="X1474" i="5" s="1"/>
  <c r="C1475" i="5"/>
  <c r="C1476" i="5"/>
  <c r="C1477" i="5"/>
  <c r="V1477" i="5" s="1"/>
  <c r="G1477" i="5" s="1"/>
  <c r="C1478" i="5"/>
  <c r="C1479" i="5"/>
  <c r="V1479" i="5" s="1"/>
  <c r="E1479" i="5" s="1"/>
  <c r="X1479" i="5" s="1"/>
  <c r="C1480" i="5"/>
  <c r="C1481" i="5"/>
  <c r="V1481" i="5" s="1"/>
  <c r="E1481" i="5" s="1"/>
  <c r="X1481" i="5" s="1"/>
  <c r="C1482" i="5"/>
  <c r="C1483" i="5"/>
  <c r="C1484" i="5"/>
  <c r="C1485" i="5"/>
  <c r="C1486" i="5"/>
  <c r="V1486" i="5" s="1"/>
  <c r="E1486" i="5" s="1"/>
  <c r="X1486" i="5" s="1"/>
  <c r="C1487" i="5"/>
  <c r="V1487" i="5" s="1"/>
  <c r="E1487" i="5" s="1"/>
  <c r="X1487" i="5" s="1"/>
  <c r="C1488" i="5"/>
  <c r="C1489" i="5"/>
  <c r="C1490" i="5"/>
  <c r="V1490" i="5" s="1"/>
  <c r="C1491" i="5"/>
  <c r="C1492" i="5"/>
  <c r="C1493" i="5"/>
  <c r="C1494" i="5"/>
  <c r="V1494" i="5" s="1"/>
  <c r="C1495" i="5"/>
  <c r="V1495" i="5" s="1"/>
  <c r="E1495" i="5" s="1"/>
  <c r="X1495" i="5" s="1"/>
  <c r="C1496" i="5"/>
  <c r="C1497" i="5"/>
  <c r="V1497" i="5" s="1"/>
  <c r="E1497" i="5" s="1"/>
  <c r="X1497" i="5" s="1"/>
  <c r="C1498" i="5"/>
  <c r="V1498" i="5" s="1"/>
  <c r="E1498" i="5" s="1"/>
  <c r="X1498" i="5" s="1"/>
  <c r="C1499" i="5"/>
  <c r="C1500" i="5"/>
  <c r="C1501" i="5"/>
  <c r="C1502" i="5"/>
  <c r="V1502" i="5" s="1"/>
  <c r="C1503" i="5"/>
  <c r="V1503" i="5" s="1"/>
  <c r="C1504" i="5"/>
  <c r="C1505" i="5"/>
  <c r="V1505" i="5" s="1"/>
  <c r="E1505" i="5" s="1"/>
  <c r="X1505" i="5" s="1"/>
  <c r="C1506" i="5"/>
  <c r="C1507" i="5"/>
  <c r="C1508" i="5"/>
  <c r="C1509" i="5"/>
  <c r="V1509" i="5" s="1"/>
  <c r="G1509" i="5" s="1"/>
  <c r="C1510" i="5"/>
  <c r="V1510" i="5" s="1"/>
  <c r="C1511" i="5"/>
  <c r="V1511" i="5" s="1"/>
  <c r="E1511" i="5" s="1"/>
  <c r="X1511" i="5" s="1"/>
  <c r="C1512" i="5"/>
  <c r="C1513" i="5"/>
  <c r="V1513" i="5" s="1"/>
  <c r="E1513" i="5" s="1"/>
  <c r="X1513" i="5" s="1"/>
  <c r="C1514" i="5"/>
  <c r="V1514" i="5" s="1"/>
  <c r="C1515" i="5"/>
  <c r="C1516" i="5"/>
  <c r="C1517" i="5"/>
  <c r="C1518" i="5"/>
  <c r="C1519" i="5"/>
  <c r="V1519" i="5" s="1"/>
  <c r="E1519" i="5" s="1"/>
  <c r="X1519" i="5" s="1"/>
  <c r="C1520" i="5"/>
  <c r="C1521" i="5"/>
  <c r="C1522" i="5"/>
  <c r="V1522" i="5" s="1"/>
  <c r="E1522" i="5" s="1"/>
  <c r="X1522" i="5" s="1"/>
  <c r="C1523" i="5"/>
  <c r="C1524" i="5"/>
  <c r="C1525" i="5"/>
  <c r="V1525" i="5" s="1"/>
  <c r="C1526" i="5"/>
  <c r="C1527" i="5"/>
  <c r="V1527" i="5" s="1"/>
  <c r="E1527" i="5" s="1"/>
  <c r="X1527" i="5" s="1"/>
  <c r="C1528" i="5"/>
  <c r="C1529" i="5"/>
  <c r="V1529" i="5" s="1"/>
  <c r="C1530" i="5"/>
  <c r="V1530" i="5" s="1"/>
  <c r="C1531" i="5"/>
  <c r="C1532" i="5"/>
  <c r="C1533" i="5"/>
  <c r="V1533" i="5" s="1"/>
  <c r="C1534" i="5"/>
  <c r="V1534" i="5" s="1"/>
  <c r="E1534" i="5" s="1"/>
  <c r="X1534" i="5" s="1"/>
  <c r="C1535" i="5"/>
  <c r="V1535" i="5" s="1"/>
  <c r="E1535" i="5" s="1"/>
  <c r="X1535" i="5" s="1"/>
  <c r="C1536" i="5"/>
  <c r="V1536" i="5" s="1"/>
  <c r="E1536" i="5" s="1"/>
  <c r="X1536" i="5" s="1"/>
  <c r="C1537" i="5"/>
  <c r="C1538" i="5"/>
  <c r="C1539" i="5"/>
  <c r="C1540" i="5"/>
  <c r="V1540" i="5" s="1"/>
  <c r="C1541" i="5"/>
  <c r="C1542" i="5"/>
  <c r="C1543" i="5"/>
  <c r="V1543" i="5" s="1"/>
  <c r="E1543" i="5" s="1"/>
  <c r="X1543" i="5" s="1"/>
  <c r="C1544" i="5"/>
  <c r="C1545" i="5"/>
  <c r="V1545" i="5" s="1"/>
  <c r="E1545" i="5" s="1"/>
  <c r="X1545" i="5" s="1"/>
  <c r="C1546" i="5"/>
  <c r="V1546" i="5" s="1"/>
  <c r="C1547" i="5"/>
  <c r="C1548" i="5"/>
  <c r="C1549" i="5"/>
  <c r="V1549" i="5" s="1"/>
  <c r="C1550" i="5"/>
  <c r="C1551" i="5"/>
  <c r="V1551" i="5" s="1"/>
  <c r="E1551" i="5" s="1"/>
  <c r="X1551" i="5" s="1"/>
  <c r="C1552" i="5"/>
  <c r="C1553" i="5"/>
  <c r="C1554" i="5"/>
  <c r="V1554" i="5" s="1"/>
  <c r="C1555" i="5"/>
  <c r="V1555" i="5" s="1"/>
  <c r="E1555" i="5" s="1"/>
  <c r="X1555" i="5" s="1"/>
  <c r="C1556" i="5"/>
  <c r="V1556" i="5" s="1"/>
  <c r="C1557" i="5"/>
  <c r="C1558" i="5"/>
  <c r="V1558" i="5" s="1"/>
  <c r="E1558" i="5" s="1"/>
  <c r="X1558" i="5" s="1"/>
  <c r="C1559" i="5"/>
  <c r="V1559" i="5" s="1"/>
  <c r="E1559" i="5" s="1"/>
  <c r="X1559" i="5" s="1"/>
  <c r="C1560" i="5"/>
  <c r="C1561" i="5"/>
  <c r="V1561" i="5" s="1"/>
  <c r="C1562" i="5"/>
  <c r="AB1562" i="5" s="1"/>
  <c r="C1563" i="5"/>
  <c r="C1564" i="5"/>
  <c r="C1565" i="5"/>
  <c r="V1565" i="5" s="1"/>
  <c r="C1566" i="5"/>
  <c r="C1567" i="5"/>
  <c r="V1567" i="5" s="1"/>
  <c r="C1568" i="5"/>
  <c r="C1569" i="5"/>
  <c r="C1570" i="5"/>
  <c r="V1570" i="5" s="1"/>
  <c r="E1570" i="5" s="1"/>
  <c r="X1570" i="5" s="1"/>
  <c r="C1571" i="5"/>
  <c r="C1572" i="5"/>
  <c r="V1572" i="5" s="1"/>
  <c r="C1573" i="5"/>
  <c r="C1574" i="5"/>
  <c r="C1575" i="5"/>
  <c r="V1575" i="5" s="1"/>
  <c r="E1575" i="5" s="1"/>
  <c r="X1575" i="5" s="1"/>
  <c r="C1576" i="5"/>
  <c r="C1577" i="5"/>
  <c r="V1577" i="5" s="1"/>
  <c r="E1577" i="5" s="1"/>
  <c r="X1577" i="5" s="1"/>
  <c r="C1578" i="5"/>
  <c r="V1578" i="5" s="1"/>
  <c r="C1579" i="5"/>
  <c r="C1580" i="5"/>
  <c r="C1581" i="5"/>
  <c r="V1581" i="5" s="1"/>
  <c r="C1582" i="5"/>
  <c r="V1582" i="5" s="1"/>
  <c r="E1582" i="5" s="1"/>
  <c r="X1582" i="5" s="1"/>
  <c r="C1583" i="5"/>
  <c r="V1583" i="5" s="1"/>
  <c r="E1583" i="5" s="1"/>
  <c r="X1583" i="5" s="1"/>
  <c r="C1584" i="5"/>
  <c r="C1585" i="5"/>
  <c r="C1586" i="5"/>
  <c r="V1586" i="5" s="1"/>
  <c r="E1586" i="5" s="1"/>
  <c r="X1586" i="5" s="1"/>
  <c r="C1587" i="5"/>
  <c r="C1588" i="5"/>
  <c r="V1588" i="5" s="1"/>
  <c r="C1589" i="5"/>
  <c r="C1590" i="5"/>
  <c r="V1590" i="5" s="1"/>
  <c r="C1591" i="5"/>
  <c r="V1591" i="5" s="1"/>
  <c r="E1591" i="5" s="1"/>
  <c r="X1591" i="5" s="1"/>
  <c r="C1592" i="5"/>
  <c r="C1593" i="5"/>
  <c r="V1593" i="5" s="1"/>
  <c r="C1594" i="5"/>
  <c r="V1594" i="5" s="1"/>
  <c r="E1594" i="5" s="1"/>
  <c r="X1594" i="5" s="1"/>
  <c r="C1595" i="5"/>
  <c r="C1596" i="5"/>
  <c r="V1596" i="5" s="1"/>
  <c r="C1597" i="5"/>
  <c r="C1598" i="5"/>
  <c r="C1599" i="5"/>
  <c r="V1599" i="5" s="1"/>
  <c r="E1599" i="5" s="1"/>
  <c r="X1599" i="5" s="1"/>
  <c r="C1600" i="5"/>
  <c r="C1601" i="5"/>
  <c r="C1602" i="5"/>
  <c r="C1603" i="5"/>
  <c r="C1604" i="5"/>
  <c r="C1605" i="5"/>
  <c r="C1606" i="5"/>
  <c r="V1606" i="5" s="1"/>
  <c r="E1606" i="5" s="1"/>
  <c r="X1606" i="5" s="1"/>
  <c r="C1607" i="5"/>
  <c r="C1608" i="5"/>
  <c r="C1609" i="5"/>
  <c r="V1609" i="5" s="1"/>
  <c r="E1609" i="5" s="1"/>
  <c r="X1609" i="5" s="1"/>
  <c r="C1610" i="5"/>
  <c r="C1611" i="5"/>
  <c r="C1612" i="5"/>
  <c r="C1613" i="5"/>
  <c r="V1613" i="5" s="1"/>
  <c r="C1614" i="5"/>
  <c r="C1615" i="5"/>
  <c r="C1616" i="5"/>
  <c r="C1617" i="5"/>
  <c r="C1618" i="5"/>
  <c r="V1618" i="5" s="1"/>
  <c r="E1618" i="5" s="1"/>
  <c r="X1618" i="5" s="1"/>
  <c r="C1619" i="5"/>
  <c r="C1620" i="5"/>
  <c r="C1621" i="5"/>
  <c r="C1622" i="5"/>
  <c r="C1623" i="5"/>
  <c r="C1624" i="5"/>
  <c r="C1625" i="5"/>
  <c r="V1625" i="5" s="1"/>
  <c r="C1626" i="5"/>
  <c r="C1627" i="5"/>
  <c r="C1628" i="5"/>
  <c r="C1629" i="5"/>
  <c r="C1630" i="5"/>
  <c r="C1631" i="5"/>
  <c r="V1631" i="5" s="1"/>
  <c r="E1631" i="5" s="1"/>
  <c r="X1631" i="5" s="1"/>
  <c r="C1632" i="5"/>
  <c r="C1633" i="5"/>
  <c r="C1634" i="5"/>
  <c r="V1634" i="5" s="1"/>
  <c r="E1634" i="5" s="1"/>
  <c r="X1634" i="5" s="1"/>
  <c r="C1635" i="5"/>
  <c r="C1636" i="5"/>
  <c r="C1637" i="5"/>
  <c r="C1638" i="5"/>
  <c r="V1638" i="5" s="1"/>
  <c r="E1638" i="5" s="1"/>
  <c r="X1638" i="5" s="1"/>
  <c r="C1639" i="5"/>
  <c r="V1639" i="5" s="1"/>
  <c r="E1639" i="5" s="1"/>
  <c r="X1639" i="5" s="1"/>
  <c r="C1640" i="5"/>
  <c r="C1641" i="5"/>
  <c r="V1641" i="5" s="1"/>
  <c r="C1642" i="5"/>
  <c r="V1642" i="5" s="1"/>
  <c r="C1643" i="5"/>
  <c r="C1644" i="5"/>
  <c r="C1645" i="5"/>
  <c r="C1646" i="5"/>
  <c r="C1647" i="5"/>
  <c r="V1647" i="5" s="1"/>
  <c r="E1647" i="5" s="1"/>
  <c r="X1647" i="5" s="1"/>
  <c r="C1648" i="5"/>
  <c r="C1649" i="5"/>
  <c r="V1649" i="5" s="1"/>
  <c r="E1649" i="5" s="1"/>
  <c r="X1649" i="5" s="1"/>
  <c r="C1650" i="5"/>
  <c r="C1651" i="5"/>
  <c r="C1652" i="5"/>
  <c r="C1653" i="5"/>
  <c r="C1654" i="5"/>
  <c r="C1655" i="5"/>
  <c r="C1656" i="5"/>
  <c r="C1657" i="5"/>
  <c r="V1657" i="5" s="1"/>
  <c r="E1657" i="5" s="1"/>
  <c r="X1657" i="5" s="1"/>
  <c r="C1658" i="5"/>
  <c r="V1658" i="5" s="1"/>
  <c r="C1659" i="5"/>
  <c r="C1660" i="5"/>
  <c r="C1661" i="5"/>
  <c r="C1662" i="5"/>
  <c r="V1662" i="5" s="1"/>
  <c r="E1662" i="5" s="1"/>
  <c r="X1662" i="5" s="1"/>
  <c r="C1663" i="5"/>
  <c r="V1663" i="5" s="1"/>
  <c r="E1663" i="5" s="1"/>
  <c r="X1663" i="5" s="1"/>
  <c r="C1664" i="5"/>
  <c r="C1665" i="5"/>
  <c r="C1666" i="5"/>
  <c r="V1666" i="5" s="1"/>
  <c r="C1667" i="5"/>
  <c r="C1668" i="5"/>
  <c r="C1669" i="5"/>
  <c r="C1670" i="5"/>
  <c r="C1671" i="5"/>
  <c r="V1671" i="5" s="1"/>
  <c r="E1671" i="5" s="1"/>
  <c r="X1671" i="5" s="1"/>
  <c r="C1672" i="5"/>
  <c r="C1673" i="5"/>
  <c r="V1673" i="5" s="1"/>
  <c r="E1673" i="5" s="1"/>
  <c r="X1673" i="5" s="1"/>
  <c r="C1674" i="5"/>
  <c r="V1674" i="5" s="1"/>
  <c r="E1674" i="5" s="1"/>
  <c r="X1674" i="5" s="1"/>
  <c r="C1675" i="5"/>
  <c r="C1676" i="5"/>
  <c r="C1677" i="5"/>
  <c r="C1678" i="5"/>
  <c r="C1679" i="5"/>
  <c r="V1679" i="5" s="1"/>
  <c r="E1679" i="5" s="1"/>
  <c r="X1679" i="5" s="1"/>
  <c r="C1680" i="5"/>
  <c r="C1681" i="5"/>
  <c r="C1682" i="5"/>
  <c r="V1682" i="5" s="1"/>
  <c r="E1682" i="5" s="1"/>
  <c r="X1682" i="5" s="1"/>
  <c r="C1683" i="5"/>
  <c r="C1684" i="5"/>
  <c r="C1685" i="5"/>
  <c r="V1685" i="5" s="1"/>
  <c r="C1686" i="5"/>
  <c r="C1687" i="5"/>
  <c r="V1687" i="5" s="1"/>
  <c r="E1687" i="5" s="1"/>
  <c r="X1687" i="5" s="1"/>
  <c r="C1688" i="5"/>
  <c r="C1689" i="5"/>
  <c r="V1689" i="5" s="1"/>
  <c r="C1690" i="5"/>
  <c r="C1691" i="5"/>
  <c r="C1692" i="5"/>
  <c r="C1693" i="5"/>
  <c r="V1693" i="5" s="1"/>
  <c r="C1694" i="5"/>
  <c r="V1694" i="5" s="1"/>
  <c r="E1694" i="5" s="1"/>
  <c r="X1694" i="5" s="1"/>
  <c r="C1695" i="5"/>
  <c r="V1695" i="5" s="1"/>
  <c r="E1695" i="5" s="1"/>
  <c r="X1695" i="5" s="1"/>
  <c r="C1696" i="5"/>
  <c r="C1697" i="5"/>
  <c r="C1698" i="5"/>
  <c r="C1699" i="5"/>
  <c r="C1700" i="5"/>
  <c r="C1701" i="5"/>
  <c r="C1702" i="5"/>
  <c r="C1703" i="5"/>
  <c r="V1703" i="5" s="1"/>
  <c r="E1703" i="5" s="1"/>
  <c r="X1703" i="5" s="1"/>
  <c r="C1704" i="5"/>
  <c r="C1705" i="5"/>
  <c r="V1705" i="5" s="1"/>
  <c r="C1706" i="5"/>
  <c r="V1706" i="5" s="1"/>
  <c r="E1706" i="5" s="1"/>
  <c r="X1706" i="5" s="1"/>
  <c r="C1707" i="5"/>
  <c r="C1708" i="5"/>
  <c r="C1709" i="5"/>
  <c r="C1710" i="5"/>
  <c r="C1711" i="5"/>
  <c r="V1711" i="5" s="1"/>
  <c r="E1711" i="5" s="1"/>
  <c r="X1711" i="5" s="1"/>
  <c r="C1712" i="5"/>
  <c r="C1713" i="5"/>
  <c r="C1714" i="5"/>
  <c r="V1714" i="5" s="1"/>
  <c r="E1714" i="5" s="1"/>
  <c r="X1714" i="5" s="1"/>
  <c r="C1715" i="5"/>
  <c r="C1716" i="5"/>
  <c r="C1717" i="5"/>
  <c r="C1718" i="5"/>
  <c r="V1718" i="5" s="1"/>
  <c r="C1719" i="5"/>
  <c r="V1719" i="5" s="1"/>
  <c r="E1719" i="5" s="1"/>
  <c r="X1719" i="5" s="1"/>
  <c r="C1720" i="5"/>
  <c r="C1721" i="5"/>
  <c r="V1721" i="5" s="1"/>
  <c r="E1721" i="5" s="1"/>
  <c r="X1721" i="5" s="1"/>
  <c r="C1722" i="5"/>
  <c r="C1723" i="5"/>
  <c r="V1723" i="5" s="1"/>
  <c r="R1723" i="5" s="1"/>
  <c r="C1724" i="5"/>
  <c r="C1725" i="5"/>
  <c r="C1726" i="5"/>
  <c r="C1727" i="5"/>
  <c r="C1728" i="5"/>
  <c r="C1729" i="5"/>
  <c r="V1729" i="5" s="1"/>
  <c r="C1730" i="5"/>
  <c r="C1731" i="5"/>
  <c r="C1732" i="5"/>
  <c r="C1733" i="5"/>
  <c r="C1734" i="5"/>
  <c r="V1734" i="5" s="1"/>
  <c r="E1734" i="5" s="1"/>
  <c r="X1734" i="5" s="1"/>
  <c r="C1735" i="5"/>
  <c r="V1735" i="5" s="1"/>
  <c r="E1735" i="5" s="1"/>
  <c r="X1735" i="5" s="1"/>
  <c r="C1736" i="5"/>
  <c r="C1737" i="5"/>
  <c r="V1737" i="5" s="1"/>
  <c r="E1737" i="5" s="1"/>
  <c r="X1737" i="5" s="1"/>
  <c r="C1738" i="5"/>
  <c r="V1738" i="5" s="1"/>
  <c r="E1738" i="5" s="1"/>
  <c r="X1738" i="5" s="1"/>
  <c r="C1739" i="5"/>
  <c r="C1740" i="5"/>
  <c r="C1741" i="5"/>
  <c r="C1742" i="5"/>
  <c r="V1742" i="5" s="1"/>
  <c r="C1743" i="5"/>
  <c r="C1744" i="5"/>
  <c r="C1745" i="5"/>
  <c r="C1746" i="5"/>
  <c r="C1747" i="5"/>
  <c r="C1748" i="5"/>
  <c r="C1749" i="5"/>
  <c r="C1750" i="5"/>
  <c r="V1750" i="5" s="1"/>
  <c r="E1750" i="5" s="1"/>
  <c r="X1750" i="5" s="1"/>
  <c r="C1751" i="5"/>
  <c r="V1751" i="5" s="1"/>
  <c r="E1751" i="5" s="1"/>
  <c r="X1751" i="5" s="1"/>
  <c r="C1752" i="5"/>
  <c r="C1753" i="5"/>
  <c r="C1754" i="5"/>
  <c r="V1754" i="5" s="1"/>
  <c r="E1754" i="5" s="1"/>
  <c r="X1754" i="5" s="1"/>
  <c r="C1755" i="5"/>
  <c r="C1756" i="5"/>
  <c r="C1757" i="5"/>
  <c r="C1758" i="5"/>
  <c r="C1759" i="5"/>
  <c r="V1759" i="5" s="1"/>
  <c r="E1759" i="5" s="1"/>
  <c r="X1759" i="5" s="1"/>
  <c r="C1760" i="5"/>
  <c r="C1761" i="5"/>
  <c r="C1762" i="5"/>
  <c r="V1762" i="5" s="1"/>
  <c r="E1762" i="5" s="1"/>
  <c r="X1762" i="5" s="1"/>
  <c r="C1763" i="5"/>
  <c r="C1764" i="5"/>
  <c r="C1765" i="5"/>
  <c r="C1766" i="5"/>
  <c r="V1766" i="5" s="1"/>
  <c r="E1766" i="5" s="1"/>
  <c r="X1766" i="5" s="1"/>
  <c r="C1767" i="5"/>
  <c r="V1767" i="5" s="1"/>
  <c r="E1767" i="5" s="1"/>
  <c r="X1767" i="5" s="1"/>
  <c r="C1768" i="5"/>
  <c r="C1769" i="5"/>
  <c r="C1770" i="5"/>
  <c r="V1770" i="5" s="1"/>
  <c r="C1771" i="5"/>
  <c r="V1771" i="5" s="1"/>
  <c r="C1772" i="5"/>
  <c r="C1773" i="5"/>
  <c r="C1774" i="5"/>
  <c r="C1775" i="5"/>
  <c r="C1776" i="5"/>
  <c r="C1777" i="5"/>
  <c r="C1778" i="5"/>
  <c r="V1778" i="5" s="1"/>
  <c r="E1778" i="5" s="1"/>
  <c r="X1778" i="5" s="1"/>
  <c r="C1779" i="5"/>
  <c r="C1780" i="5"/>
  <c r="C1781" i="5"/>
  <c r="C1782" i="5"/>
  <c r="V1782" i="5" s="1"/>
  <c r="E1782" i="5" s="1"/>
  <c r="X1782" i="5" s="1"/>
  <c r="C1783" i="5"/>
  <c r="C1784" i="5"/>
  <c r="C1785" i="5"/>
  <c r="C1786" i="5"/>
  <c r="V1786" i="5" s="1"/>
  <c r="E1786" i="5" s="1"/>
  <c r="X1786" i="5" s="1"/>
  <c r="C1787" i="5"/>
  <c r="C1788" i="5"/>
  <c r="C1789" i="5"/>
  <c r="C1790" i="5"/>
  <c r="V1790" i="5" s="1"/>
  <c r="C1791" i="5"/>
  <c r="V1791" i="5" s="1"/>
  <c r="E1791" i="5" s="1"/>
  <c r="X1791" i="5" s="1"/>
  <c r="C1792" i="5"/>
  <c r="C1793" i="5"/>
  <c r="C1794" i="5"/>
  <c r="C1795" i="5"/>
  <c r="C1796" i="5"/>
  <c r="C1797" i="5"/>
  <c r="C1798" i="5"/>
  <c r="V1798" i="5" s="1"/>
  <c r="E1798" i="5" s="1"/>
  <c r="X1798" i="5" s="1"/>
  <c r="C1799" i="5"/>
  <c r="C1800" i="5"/>
  <c r="C1801" i="5"/>
  <c r="V1801" i="5" s="1"/>
  <c r="E1801" i="5" s="1"/>
  <c r="X1801" i="5" s="1"/>
  <c r="C1802" i="5"/>
  <c r="V1802" i="5" s="1"/>
  <c r="C1803" i="5"/>
  <c r="C1804" i="5"/>
  <c r="C1805" i="5"/>
  <c r="C1806" i="5"/>
  <c r="C1807" i="5"/>
  <c r="C1808" i="5"/>
  <c r="C1809" i="5"/>
  <c r="V1809" i="5" s="1"/>
  <c r="C1810" i="5"/>
  <c r="V1810" i="5" s="1"/>
  <c r="E1810" i="5" s="1"/>
  <c r="X1810" i="5" s="1"/>
  <c r="C1811" i="5"/>
  <c r="C1812" i="5"/>
  <c r="C1813" i="5"/>
  <c r="C1814" i="5"/>
  <c r="C1815" i="5"/>
  <c r="V1815" i="5" s="1"/>
  <c r="E1815" i="5" s="1"/>
  <c r="X1815" i="5" s="1"/>
  <c r="C1816" i="5"/>
  <c r="C1817" i="5"/>
  <c r="V1817" i="5" s="1"/>
  <c r="C1818" i="5"/>
  <c r="V1818" i="5" s="1"/>
  <c r="C1819" i="5"/>
  <c r="C1820" i="5"/>
  <c r="C1821" i="5"/>
  <c r="C1822" i="5"/>
  <c r="C1823" i="5"/>
  <c r="V1823" i="5" s="1"/>
  <c r="E1823" i="5" s="1"/>
  <c r="X1823" i="5" s="1"/>
  <c r="C1824" i="5"/>
  <c r="C1825" i="5"/>
  <c r="C1826" i="5"/>
  <c r="V1826" i="5" s="1"/>
  <c r="E1826" i="5" s="1"/>
  <c r="X1826" i="5" s="1"/>
  <c r="C1827" i="5"/>
  <c r="C1828" i="5"/>
  <c r="C1829" i="5"/>
  <c r="C1830" i="5"/>
  <c r="C1831" i="5"/>
  <c r="V1831" i="5" s="1"/>
  <c r="E1831" i="5" s="1"/>
  <c r="X1831" i="5" s="1"/>
  <c r="C1832" i="5"/>
  <c r="C1833" i="5"/>
  <c r="C1834" i="5"/>
  <c r="V1834" i="5" s="1"/>
  <c r="C1835" i="5"/>
  <c r="C1836" i="5"/>
  <c r="C1837" i="5"/>
  <c r="V1837" i="5" s="1"/>
  <c r="C1838" i="5"/>
  <c r="V1838" i="5" s="1"/>
  <c r="E1838" i="5" s="1"/>
  <c r="X1838" i="5" s="1"/>
  <c r="C1839" i="5"/>
  <c r="C1840" i="5"/>
  <c r="C1841" i="5"/>
  <c r="C1842" i="5"/>
  <c r="V1842" i="5" s="1"/>
  <c r="E1842" i="5" s="1"/>
  <c r="X1842" i="5" s="1"/>
  <c r="C1843" i="5"/>
  <c r="C1844" i="5"/>
  <c r="C1845" i="5"/>
  <c r="C1846" i="5"/>
  <c r="C1847" i="5"/>
  <c r="C1848" i="5"/>
  <c r="C1849" i="5"/>
  <c r="C1850" i="5"/>
  <c r="V1850" i="5" s="1"/>
  <c r="G1850" i="5" s="1"/>
  <c r="C1851" i="5"/>
  <c r="C1852" i="5"/>
  <c r="C1853" i="5"/>
  <c r="C1854" i="5"/>
  <c r="V1854" i="5" s="1"/>
  <c r="E1854" i="5" s="1"/>
  <c r="X1854" i="5" s="1"/>
  <c r="C1855" i="5"/>
  <c r="V1855" i="5" s="1"/>
  <c r="C1856" i="5"/>
  <c r="C1857" i="5"/>
  <c r="C1858" i="5"/>
  <c r="V1858" i="5" s="1"/>
  <c r="C1859" i="5"/>
  <c r="C1860" i="5"/>
  <c r="C1861" i="5"/>
  <c r="C1862" i="5"/>
  <c r="V1862" i="5" s="1"/>
  <c r="E1862" i="5" s="1"/>
  <c r="X1862" i="5" s="1"/>
  <c r="C1863" i="5"/>
  <c r="V1863" i="5" s="1"/>
  <c r="E1863" i="5" s="1"/>
  <c r="X1863" i="5" s="1"/>
  <c r="C1864" i="5"/>
  <c r="C1865" i="5"/>
  <c r="C1866" i="5"/>
  <c r="C1867" i="5"/>
  <c r="C1868" i="5"/>
  <c r="C1869" i="5"/>
  <c r="C1870" i="5"/>
  <c r="C1871" i="5"/>
  <c r="C1872" i="5"/>
  <c r="C1873" i="5"/>
  <c r="C1874" i="5"/>
  <c r="V1874" i="5" s="1"/>
  <c r="E1874" i="5" s="1"/>
  <c r="X1874" i="5" s="1"/>
  <c r="C1875" i="5"/>
  <c r="C1876" i="5"/>
  <c r="C1877" i="5"/>
  <c r="C1878" i="5"/>
  <c r="C1879" i="5"/>
  <c r="V1879" i="5" s="1"/>
  <c r="E1879" i="5" s="1"/>
  <c r="X1879" i="5" s="1"/>
  <c r="C1880" i="5"/>
  <c r="C1881" i="5"/>
  <c r="C1882" i="5"/>
  <c r="V1882" i="5" s="1"/>
  <c r="H1882" i="5" s="1"/>
  <c r="C1883" i="5"/>
  <c r="C1884" i="5"/>
  <c r="C1885" i="5"/>
  <c r="C1886" i="5"/>
  <c r="V1886" i="5" s="1"/>
  <c r="E1886" i="5" s="1"/>
  <c r="X1886" i="5" s="1"/>
  <c r="C1887" i="5"/>
  <c r="C1888" i="5"/>
  <c r="C1889" i="5"/>
  <c r="C1890" i="5"/>
  <c r="V1890" i="5" s="1"/>
  <c r="E1890" i="5" s="1"/>
  <c r="X1890" i="5" s="1"/>
  <c r="C1891" i="5"/>
  <c r="C1892" i="5"/>
  <c r="C1893" i="5"/>
  <c r="C1894" i="5"/>
  <c r="C1895" i="5"/>
  <c r="C1896" i="5"/>
  <c r="C1897" i="5"/>
  <c r="C1898" i="5"/>
  <c r="C1899" i="5"/>
  <c r="C1900" i="5"/>
  <c r="C1901" i="5"/>
  <c r="C1902" i="5"/>
  <c r="V1902" i="5" s="1"/>
  <c r="E1902" i="5" s="1"/>
  <c r="X1902" i="5" s="1"/>
  <c r="C1903" i="5"/>
  <c r="C1904" i="5"/>
  <c r="C1905" i="5"/>
  <c r="C1906" i="5"/>
  <c r="V1906" i="5" s="1"/>
  <c r="C1907" i="5"/>
  <c r="C1908" i="5"/>
  <c r="C1909" i="5"/>
  <c r="C1910" i="5"/>
  <c r="C1911" i="5"/>
  <c r="V1911" i="5" s="1"/>
  <c r="E1911" i="5" s="1"/>
  <c r="X1911" i="5" s="1"/>
  <c r="C1912" i="5"/>
  <c r="C1913" i="5"/>
  <c r="C1914" i="5"/>
  <c r="V1914" i="5" s="1"/>
  <c r="E1914" i="5" s="1"/>
  <c r="X1914" i="5" s="1"/>
  <c r="C1915" i="5"/>
  <c r="C1916" i="5"/>
  <c r="C1917" i="5"/>
  <c r="C1918" i="5"/>
  <c r="C1919" i="5"/>
  <c r="V1919" i="5" s="1"/>
  <c r="E1919" i="5" s="1"/>
  <c r="X1919" i="5" s="1"/>
  <c r="C1920" i="5"/>
  <c r="C1921" i="5"/>
  <c r="C1922" i="5"/>
  <c r="V1922" i="5" s="1"/>
  <c r="E1922" i="5" s="1"/>
  <c r="X1922" i="5" s="1"/>
  <c r="C1923" i="5"/>
  <c r="C1924" i="5"/>
  <c r="C1925" i="5"/>
  <c r="C1926" i="5"/>
  <c r="V1926" i="5" s="1"/>
  <c r="C1927" i="5"/>
  <c r="V1927" i="5" s="1"/>
  <c r="E1927" i="5" s="1"/>
  <c r="X1927" i="5" s="1"/>
  <c r="C1928" i="5"/>
  <c r="C1929" i="5"/>
  <c r="V1929" i="5" s="1"/>
  <c r="E1929" i="5" s="1"/>
  <c r="X1929" i="5" s="1"/>
  <c r="C1930" i="5"/>
  <c r="V1930" i="5" s="1"/>
  <c r="E1930" i="5" s="1"/>
  <c r="X1930" i="5" s="1"/>
  <c r="C1931" i="5"/>
  <c r="C1932" i="5"/>
  <c r="C1933" i="5"/>
  <c r="C1934" i="5"/>
  <c r="C1935" i="5"/>
  <c r="V1935" i="5" s="1"/>
  <c r="C1936" i="5"/>
  <c r="C1937" i="5"/>
  <c r="V1937" i="5" s="1"/>
  <c r="C1938" i="5"/>
  <c r="V1938" i="5" s="1"/>
  <c r="E1938" i="5" s="1"/>
  <c r="X1938" i="5" s="1"/>
  <c r="C1939" i="5"/>
  <c r="C1940" i="5"/>
  <c r="C1941" i="5"/>
  <c r="C1942" i="5"/>
  <c r="C1943" i="5"/>
  <c r="C1944" i="5"/>
  <c r="C1945" i="5"/>
  <c r="V1945" i="5" s="1"/>
  <c r="E1945" i="5" s="1"/>
  <c r="X1945" i="5" s="1"/>
  <c r="C1946" i="5"/>
  <c r="V1946" i="5" s="1"/>
  <c r="C1947" i="5"/>
  <c r="C1948" i="5"/>
  <c r="C1949" i="5"/>
  <c r="C1950" i="5"/>
  <c r="V1950" i="5" s="1"/>
  <c r="C1951" i="5"/>
  <c r="C1952" i="5"/>
  <c r="C1953" i="5"/>
  <c r="V1953" i="5" s="1"/>
  <c r="E1953" i="5" s="1"/>
  <c r="X1953" i="5" s="1"/>
  <c r="C1954" i="5"/>
  <c r="V1954" i="5" s="1"/>
  <c r="E1954" i="5" s="1"/>
  <c r="X1954" i="5" s="1"/>
  <c r="C1955" i="5"/>
  <c r="C1956" i="5"/>
  <c r="C1957" i="5"/>
  <c r="C1958" i="5"/>
  <c r="C1959" i="5"/>
  <c r="C1960" i="5"/>
  <c r="C1961" i="5"/>
  <c r="V1961" i="5" s="1"/>
  <c r="E1961" i="5" s="1"/>
  <c r="X1961" i="5" s="1"/>
  <c r="C1962" i="5"/>
  <c r="V1962" i="5" s="1"/>
  <c r="E1962" i="5" s="1"/>
  <c r="X1962" i="5" s="1"/>
  <c r="C1963" i="5"/>
  <c r="C1964" i="5"/>
  <c r="C1965" i="5"/>
  <c r="C1966" i="5"/>
  <c r="V1966" i="5" s="1"/>
  <c r="E1966" i="5" s="1"/>
  <c r="X1966" i="5" s="1"/>
  <c r="C1967" i="5"/>
  <c r="V1967" i="5" s="1"/>
  <c r="E1967" i="5" s="1"/>
  <c r="X1967" i="5" s="1"/>
  <c r="C1968" i="5"/>
  <c r="C1969" i="5"/>
  <c r="V1969" i="5" s="1"/>
  <c r="J1969" i="5" s="1"/>
  <c r="C1970" i="5"/>
  <c r="V1970" i="5" s="1"/>
  <c r="C1971" i="5"/>
  <c r="C1972" i="5"/>
  <c r="C1973" i="5"/>
  <c r="C1974" i="5"/>
  <c r="C1975" i="5"/>
  <c r="C1976" i="5"/>
  <c r="C1977" i="5"/>
  <c r="C1978" i="5"/>
  <c r="V1978" i="5" s="1"/>
  <c r="E1978" i="5" s="1"/>
  <c r="X1978" i="5" s="1"/>
  <c r="C1979" i="5"/>
  <c r="C1980" i="5"/>
  <c r="C1981" i="5"/>
  <c r="C1982" i="5"/>
  <c r="V1982" i="5" s="1"/>
  <c r="E1982" i="5" s="1"/>
  <c r="X1982" i="5" s="1"/>
  <c r="C1983" i="5"/>
  <c r="C1984" i="5"/>
  <c r="C1985" i="5"/>
  <c r="V1985" i="5" s="1"/>
  <c r="C1986" i="5"/>
  <c r="V1986" i="5" s="1"/>
  <c r="C1987" i="5"/>
  <c r="C1988" i="5"/>
  <c r="C1989" i="5"/>
  <c r="C1990" i="5"/>
  <c r="C1991" i="5"/>
  <c r="V1991" i="5" s="1"/>
  <c r="E1991" i="5" s="1"/>
  <c r="X1991" i="5" s="1"/>
  <c r="C1992" i="5"/>
  <c r="C1993" i="5"/>
  <c r="V1993" i="5" s="1"/>
  <c r="E1993" i="5" s="1"/>
  <c r="X1993" i="5" s="1"/>
  <c r="C1994" i="5"/>
  <c r="V1994" i="5" s="1"/>
  <c r="C1995" i="5"/>
  <c r="C1996" i="5"/>
  <c r="C1997" i="5"/>
  <c r="C1998" i="5"/>
  <c r="V1998" i="5" s="1"/>
  <c r="C1999" i="5"/>
  <c r="V1999" i="5" s="1"/>
  <c r="E1999" i="5" s="1"/>
  <c r="X1999" i="5" s="1"/>
  <c r="C2000" i="5"/>
  <c r="C2001" i="5"/>
  <c r="C2002" i="5"/>
  <c r="C2003" i="5"/>
  <c r="C2004" i="5"/>
  <c r="C2005" i="5"/>
  <c r="C2006" i="5"/>
  <c r="C2007" i="5"/>
  <c r="V2007" i="5" s="1"/>
  <c r="E2007" i="5" s="1"/>
  <c r="X2007" i="5" s="1"/>
  <c r="C2008" i="5"/>
  <c r="C2009" i="5"/>
  <c r="C2010" i="5"/>
  <c r="V2010" i="5" s="1"/>
  <c r="C2011" i="5"/>
  <c r="C2012" i="5"/>
  <c r="C2013" i="5"/>
  <c r="C2014" i="5"/>
  <c r="C2015" i="5"/>
  <c r="V2015" i="5" s="1"/>
  <c r="E2015" i="5" s="1"/>
  <c r="X2015" i="5" s="1"/>
  <c r="C2016" i="5"/>
  <c r="C2017" i="5"/>
  <c r="C2018" i="5"/>
  <c r="V2018" i="5" s="1"/>
  <c r="C2019" i="5"/>
  <c r="C2020" i="5"/>
  <c r="C2021" i="5"/>
  <c r="C2022" i="5"/>
  <c r="V2022" i="5" s="1"/>
  <c r="E2022" i="5" s="1"/>
  <c r="X2022" i="5" s="1"/>
  <c r="C2023" i="5"/>
  <c r="V2023" i="5" s="1"/>
  <c r="E2023" i="5" s="1"/>
  <c r="X2023" i="5" s="1"/>
  <c r="C2024" i="5"/>
  <c r="C2025" i="5"/>
  <c r="V2025" i="5" s="1"/>
  <c r="E2025" i="5" s="1"/>
  <c r="X2025" i="5" s="1"/>
  <c r="C2026" i="5"/>
  <c r="V2026" i="5" s="1"/>
  <c r="C2027" i="5"/>
  <c r="C2028" i="5"/>
  <c r="C2029" i="5"/>
  <c r="C2030" i="5"/>
  <c r="C2031" i="5"/>
  <c r="V2031" i="5" s="1"/>
  <c r="C2032" i="5"/>
  <c r="C2033" i="5"/>
  <c r="C2034" i="5"/>
  <c r="G2034" i="5" s="1"/>
  <c r="C2035" i="5"/>
  <c r="C2036" i="5"/>
  <c r="C2037" i="5"/>
  <c r="C2038" i="5"/>
  <c r="V2038" i="5" s="1"/>
  <c r="C2039" i="5"/>
  <c r="C2040" i="5"/>
  <c r="C2041" i="5"/>
  <c r="C2042" i="5"/>
  <c r="V2042" i="5" s="1"/>
  <c r="E2042" i="5" s="1"/>
  <c r="X2042" i="5" s="1"/>
  <c r="C2043" i="5"/>
  <c r="C2044" i="5"/>
  <c r="C2045" i="5"/>
  <c r="C2046" i="5"/>
  <c r="C2047" i="5"/>
  <c r="V2047" i="5" s="1"/>
  <c r="E2047" i="5" s="1"/>
  <c r="X2047" i="5" s="1"/>
  <c r="C2048" i="5"/>
  <c r="C2049" i="5"/>
  <c r="C2050" i="5"/>
  <c r="V2050" i="5" s="1"/>
  <c r="C2051" i="5"/>
  <c r="C2052" i="5"/>
  <c r="C2053" i="5"/>
  <c r="C2054" i="5"/>
  <c r="C2055" i="5"/>
  <c r="V2055" i="5" s="1"/>
  <c r="E2055" i="5" s="1"/>
  <c r="X2055" i="5" s="1"/>
  <c r="C2056" i="5"/>
  <c r="C2057" i="5"/>
  <c r="V2057" i="5" s="1"/>
  <c r="E2057" i="5" s="1"/>
  <c r="X2057" i="5" s="1"/>
  <c r="C2058" i="5"/>
  <c r="C2059" i="5"/>
  <c r="C2060" i="5"/>
  <c r="C2061" i="5"/>
  <c r="C2062" i="5"/>
  <c r="V2062" i="5" s="1"/>
  <c r="E2062" i="5" s="1"/>
  <c r="X2062" i="5" s="1"/>
  <c r="C2063" i="5"/>
  <c r="C2064" i="5"/>
  <c r="C2065" i="5"/>
  <c r="C2066" i="5"/>
  <c r="V2066" i="5" s="1"/>
  <c r="C2067" i="5"/>
  <c r="C2068" i="5"/>
  <c r="C2069" i="5"/>
  <c r="C2070" i="5"/>
  <c r="C2071" i="5"/>
  <c r="V2071" i="5" s="1"/>
  <c r="E2071" i="5" s="1"/>
  <c r="X2071" i="5" s="1"/>
  <c r="C2072" i="5"/>
  <c r="C2073" i="5"/>
  <c r="C2074" i="5"/>
  <c r="V2074" i="5" s="1"/>
  <c r="G2074" i="5" s="1"/>
  <c r="C2075" i="5"/>
  <c r="C2076" i="5"/>
  <c r="C2077" i="5"/>
  <c r="C2078" i="5"/>
  <c r="C2079" i="5"/>
  <c r="C2080" i="5"/>
  <c r="C2081" i="5"/>
  <c r="C2082" i="5"/>
  <c r="V2082" i="5" s="1"/>
  <c r="C2083" i="5"/>
  <c r="C2084" i="5"/>
  <c r="C2085" i="5"/>
  <c r="C2086" i="5"/>
  <c r="V2086" i="5" s="1"/>
  <c r="E2086" i="5" s="1"/>
  <c r="X2086" i="5" s="1"/>
  <c r="C2087" i="5"/>
  <c r="V2087" i="5" s="1"/>
  <c r="C2088" i="5"/>
  <c r="C2089" i="5"/>
  <c r="V2089" i="5" s="1"/>
  <c r="E2089" i="5" s="1"/>
  <c r="X2089" i="5" s="1"/>
  <c r="C2090" i="5"/>
  <c r="AB2090" i="5" s="1"/>
  <c r="C2091" i="5"/>
  <c r="C2092" i="5"/>
  <c r="C2093" i="5"/>
  <c r="C2094" i="5"/>
  <c r="V2094" i="5" s="1"/>
  <c r="E2094" i="5" s="1"/>
  <c r="X2094" i="5" s="1"/>
  <c r="C2095" i="5"/>
  <c r="V2095" i="5" s="1"/>
  <c r="E2095" i="5" s="1"/>
  <c r="C2096" i="5"/>
  <c r="C2097" i="5"/>
  <c r="C2098" i="5"/>
  <c r="C2099" i="5"/>
  <c r="C2100" i="5"/>
  <c r="C2101" i="5"/>
  <c r="C2102" i="5"/>
  <c r="V2102" i="5" s="1"/>
  <c r="E2102" i="5" s="1"/>
  <c r="X2102" i="5" s="1"/>
  <c r="C2103" i="5"/>
  <c r="V2103" i="5" s="1"/>
  <c r="E2103" i="5" s="1"/>
  <c r="X2103" i="5" s="1"/>
  <c r="C2104" i="5"/>
  <c r="C2105" i="5"/>
  <c r="V2105" i="5" s="1"/>
  <c r="C2106" i="5"/>
  <c r="C2107" i="5"/>
  <c r="C2108" i="5"/>
  <c r="C2109" i="5"/>
  <c r="C2110" i="5"/>
  <c r="C2111" i="5"/>
  <c r="C2112" i="5"/>
  <c r="C2113" i="5"/>
  <c r="V2113" i="5" s="1"/>
  <c r="C2114" i="5"/>
  <c r="V2114" i="5" s="1"/>
  <c r="C2115" i="5"/>
  <c r="V2115" i="5" s="1"/>
  <c r="E2115" i="5" s="1"/>
  <c r="X2115" i="5" s="1"/>
  <c r="C2116" i="5"/>
  <c r="C2117" i="5"/>
  <c r="C2118" i="5"/>
  <c r="C2119" i="5"/>
  <c r="V2119" i="5" s="1"/>
  <c r="E2119" i="5" s="1"/>
  <c r="X2119" i="5" s="1"/>
  <c r="C2120" i="5"/>
  <c r="C2121" i="5"/>
  <c r="V2121" i="5" s="1"/>
  <c r="E2121" i="5" s="1"/>
  <c r="X2121" i="5" s="1"/>
  <c r="C2122" i="5"/>
  <c r="V2122" i="5" s="1"/>
  <c r="J2122" i="5" s="1"/>
  <c r="C2123" i="5"/>
  <c r="C2124" i="5"/>
  <c r="C2125" i="5"/>
  <c r="C2126" i="5"/>
  <c r="V2126" i="5" s="1"/>
  <c r="I2126" i="5" s="1"/>
  <c r="C2127" i="5"/>
  <c r="V2127" i="5" s="1"/>
  <c r="E2127" i="5" s="1"/>
  <c r="X2127" i="5" s="1"/>
  <c r="C2128" i="5"/>
  <c r="C2129" i="5"/>
  <c r="C2130" i="5"/>
  <c r="C2131" i="5"/>
  <c r="C2132" i="5"/>
  <c r="C2133" i="5"/>
  <c r="C2134" i="5"/>
  <c r="C2135" i="5"/>
  <c r="V2135" i="5" s="1"/>
  <c r="E2135" i="5" s="1"/>
  <c r="X2135" i="5" s="1"/>
  <c r="C2136" i="5"/>
  <c r="C2137" i="5"/>
  <c r="C2138" i="5"/>
  <c r="V2138" i="5" s="1"/>
  <c r="E2138" i="5" s="1"/>
  <c r="X2138" i="5" s="1"/>
  <c r="C2139" i="5"/>
  <c r="V2139" i="5" s="1"/>
  <c r="E2139" i="5" s="1"/>
  <c r="X2139" i="5" s="1"/>
  <c r="C2140" i="5"/>
  <c r="C2141" i="5"/>
  <c r="C2142" i="5"/>
  <c r="C2143" i="5"/>
  <c r="V2143" i="5" s="1"/>
  <c r="E2143" i="5" s="1"/>
  <c r="X2143" i="5" s="1"/>
  <c r="C2144" i="5"/>
  <c r="C2145" i="5"/>
  <c r="C2146" i="5"/>
  <c r="C2147" i="5"/>
  <c r="C2148" i="5"/>
  <c r="C2149" i="5"/>
  <c r="C2150" i="5"/>
  <c r="C2151" i="5"/>
  <c r="V2151" i="5" s="1"/>
  <c r="E2151" i="5" s="1"/>
  <c r="X2151" i="5" s="1"/>
  <c r="C2152" i="5"/>
  <c r="C2153" i="5"/>
  <c r="V2153" i="5" s="1"/>
  <c r="E2153" i="5" s="1"/>
  <c r="X2153" i="5" s="1"/>
  <c r="C2154" i="5"/>
  <c r="C2155" i="5"/>
  <c r="C2156" i="5"/>
  <c r="C2157" i="5"/>
  <c r="C2158" i="5"/>
  <c r="V2158" i="5" s="1"/>
  <c r="E2158" i="5" s="1"/>
  <c r="X2158" i="5" s="1"/>
  <c r="C2159" i="5"/>
  <c r="V2159" i="5" s="1"/>
  <c r="E2159" i="5" s="1"/>
  <c r="X2159" i="5" s="1"/>
  <c r="C2160" i="5"/>
  <c r="C2161" i="5"/>
  <c r="C2162" i="5"/>
  <c r="V2162" i="5" s="1"/>
  <c r="C2163" i="5"/>
  <c r="C2164" i="5"/>
  <c r="C2165" i="5"/>
  <c r="C2166" i="5"/>
  <c r="V2166" i="5" s="1"/>
  <c r="C2167" i="5"/>
  <c r="V2167" i="5" s="1"/>
  <c r="E2167" i="5" s="1"/>
  <c r="X2167" i="5" s="1"/>
  <c r="C2168" i="5"/>
  <c r="V2168" i="5" s="1"/>
  <c r="C2169" i="5"/>
  <c r="V2169" i="5" s="1"/>
  <c r="E2169" i="5" s="1"/>
  <c r="X2169" i="5" s="1"/>
  <c r="C2170" i="5"/>
  <c r="C2171" i="5"/>
  <c r="C2172" i="5"/>
  <c r="C2173" i="5"/>
  <c r="C2174" i="5"/>
  <c r="V2174" i="5" s="1"/>
  <c r="E2174" i="5" s="1"/>
  <c r="X2174" i="5" s="1"/>
  <c r="C2175" i="5"/>
  <c r="V2175" i="5" s="1"/>
  <c r="E2175" i="5" s="1"/>
  <c r="X2175" i="5" s="1"/>
  <c r="C2176" i="5"/>
  <c r="C2177" i="5"/>
  <c r="C2178" i="5"/>
  <c r="V2178" i="5" s="1"/>
  <c r="R2178" i="5" s="1"/>
  <c r="C2179" i="5"/>
  <c r="C2180" i="5"/>
  <c r="C2181" i="5"/>
  <c r="C2182" i="5"/>
  <c r="C2183" i="5"/>
  <c r="C2184" i="5"/>
  <c r="C2185" i="5"/>
  <c r="V2185" i="5" s="1"/>
  <c r="E2185" i="5" s="1"/>
  <c r="X2185" i="5" s="1"/>
  <c r="C2186" i="5"/>
  <c r="V2186" i="5" s="1"/>
  <c r="R2186" i="5" s="1"/>
  <c r="C2187" i="5"/>
  <c r="C2188" i="5"/>
  <c r="C2189" i="5"/>
  <c r="C2190" i="5"/>
  <c r="C2191" i="5"/>
  <c r="V2191" i="5" s="1"/>
  <c r="C2192" i="5"/>
  <c r="C2193" i="5"/>
  <c r="C2194" i="5"/>
  <c r="AB2194" i="5" s="1"/>
  <c r="C2195" i="5"/>
  <c r="C2196" i="5"/>
  <c r="C2197" i="5"/>
  <c r="C2198" i="5"/>
  <c r="V2198" i="5" s="1"/>
  <c r="E2198" i="5" s="1"/>
  <c r="X2198" i="5" s="1"/>
  <c r="C2199" i="5"/>
  <c r="V2199" i="5" s="1"/>
  <c r="E2199" i="5" s="1"/>
  <c r="X2199" i="5" s="1"/>
  <c r="C2200" i="5"/>
  <c r="C2201" i="5"/>
  <c r="V2201" i="5" s="1"/>
  <c r="C2202" i="5"/>
  <c r="V2202" i="5" s="1"/>
  <c r="C2203" i="5"/>
  <c r="C2204" i="5"/>
  <c r="C2205" i="5"/>
  <c r="C2206" i="5"/>
  <c r="G2206" i="5" s="1"/>
  <c r="C2207" i="5"/>
  <c r="C2208" i="5"/>
  <c r="C2209" i="5"/>
  <c r="V2209" i="5" s="1"/>
  <c r="E2209" i="5" s="1"/>
  <c r="X2209" i="5" s="1"/>
  <c r="C2210" i="5"/>
  <c r="AB2210" i="5" s="1"/>
  <c r="C2211" i="5"/>
  <c r="C2212" i="5"/>
  <c r="C2213" i="5"/>
  <c r="C2214" i="5"/>
  <c r="V2214" i="5" s="1"/>
  <c r="C2215" i="5"/>
  <c r="C2216" i="5"/>
  <c r="C2217" i="5"/>
  <c r="V2217" i="5" s="1"/>
  <c r="E2217" i="5" s="1"/>
  <c r="X2217" i="5" s="1"/>
  <c r="C2218" i="5"/>
  <c r="C2219" i="5"/>
  <c r="C2220" i="5"/>
  <c r="C2221" i="5"/>
  <c r="C2222" i="5"/>
  <c r="V2222" i="5" s="1"/>
  <c r="C2223" i="5"/>
  <c r="C2224" i="5"/>
  <c r="C2225" i="5"/>
  <c r="C2226" i="5"/>
  <c r="V2226" i="5" s="1"/>
  <c r="E2226" i="5" s="1"/>
  <c r="X2226" i="5" s="1"/>
  <c r="C2227" i="5"/>
  <c r="C2228" i="5"/>
  <c r="C2229" i="5"/>
  <c r="C2230" i="5"/>
  <c r="V2230" i="5" s="1"/>
  <c r="C2231" i="5"/>
  <c r="V2231" i="5" s="1"/>
  <c r="E2231" i="5" s="1"/>
  <c r="X2231" i="5" s="1"/>
  <c r="C2232" i="5"/>
  <c r="C2233" i="5"/>
  <c r="C2234" i="5"/>
  <c r="V2234" i="5" s="1"/>
  <c r="G2234" i="5" s="1"/>
  <c r="C2235" i="5"/>
  <c r="V2235" i="5" s="1"/>
  <c r="E2235" i="5" s="1"/>
  <c r="X2235" i="5" s="1"/>
  <c r="C2236" i="5"/>
  <c r="C2237" i="5"/>
  <c r="C2238" i="5"/>
  <c r="C2239" i="5"/>
  <c r="V2239" i="5" s="1"/>
  <c r="C2240" i="5"/>
  <c r="C2241" i="5"/>
  <c r="C2242" i="5"/>
  <c r="C2243" i="5"/>
  <c r="V2243" i="5" s="1"/>
  <c r="C2244" i="5"/>
  <c r="C2245" i="5"/>
  <c r="C2246" i="5"/>
  <c r="V2246" i="5" s="1"/>
  <c r="C2247" i="5"/>
  <c r="V2247" i="5" s="1"/>
  <c r="E2247" i="5" s="1"/>
  <c r="X2247" i="5" s="1"/>
  <c r="C2248" i="5"/>
  <c r="C2249" i="5"/>
  <c r="V2249" i="5" s="1"/>
  <c r="E2249" i="5" s="1"/>
  <c r="X2249" i="5" s="1"/>
  <c r="C2250" i="5"/>
  <c r="C2251" i="5"/>
  <c r="C2252" i="5"/>
  <c r="C2253" i="5"/>
  <c r="C2254" i="5"/>
  <c r="C2255" i="5"/>
  <c r="V2255" i="5" s="1"/>
  <c r="E2255" i="5" s="1"/>
  <c r="X2255" i="5" s="1"/>
  <c r="C2256" i="5"/>
  <c r="C2257" i="5"/>
  <c r="C2258" i="5"/>
  <c r="V2258" i="5" s="1"/>
  <c r="E2258" i="5" s="1"/>
  <c r="X2258" i="5" s="1"/>
  <c r="C2259" i="5"/>
  <c r="C2260" i="5"/>
  <c r="C2261" i="5"/>
  <c r="C2262" i="5"/>
  <c r="V2262" i="5" s="1"/>
  <c r="E2262" i="5" s="1"/>
  <c r="X2262" i="5" s="1"/>
  <c r="C2263" i="5"/>
  <c r="V2263" i="5" s="1"/>
  <c r="E2263" i="5" s="1"/>
  <c r="X2263" i="5" s="1"/>
  <c r="C2264" i="5"/>
  <c r="C2265" i="5"/>
  <c r="V2265" i="5" s="1"/>
  <c r="C2266" i="5"/>
  <c r="C2267" i="5"/>
  <c r="C2268" i="5"/>
  <c r="C2269" i="5"/>
  <c r="C2270" i="5"/>
  <c r="V2270" i="5" s="1"/>
  <c r="C2271" i="5"/>
  <c r="C2272" i="5"/>
  <c r="C2273" i="5"/>
  <c r="C2274" i="5"/>
  <c r="C2275" i="5"/>
  <c r="C2276" i="5"/>
  <c r="C2277" i="5"/>
  <c r="C2278" i="5"/>
  <c r="C2279" i="5"/>
  <c r="V2279" i="5" s="1"/>
  <c r="E2279" i="5" s="1"/>
  <c r="X2279" i="5" s="1"/>
  <c r="C2280" i="5"/>
  <c r="C2281" i="5"/>
  <c r="V2281" i="5" s="1"/>
  <c r="E2281" i="5" s="1"/>
  <c r="X2281" i="5" s="1"/>
  <c r="C2282" i="5"/>
  <c r="V2282" i="5" s="1"/>
  <c r="C2283" i="5"/>
  <c r="C2284" i="5"/>
  <c r="C2285" i="5"/>
  <c r="C2286" i="5"/>
  <c r="V2286" i="5" s="1"/>
  <c r="C2287" i="5"/>
  <c r="C2288" i="5"/>
  <c r="C2289" i="5"/>
  <c r="V2289" i="5" s="1"/>
  <c r="E2289" i="5" s="1"/>
  <c r="X2289" i="5" s="1"/>
  <c r="C2290" i="5"/>
  <c r="V2290" i="5" s="1"/>
  <c r="E2290" i="5" s="1"/>
  <c r="X2290" i="5" s="1"/>
  <c r="C2291" i="5"/>
  <c r="C2292" i="5"/>
  <c r="C2293" i="5"/>
  <c r="C2294" i="5"/>
  <c r="C2295" i="5"/>
  <c r="V2295" i="5" s="1"/>
  <c r="E2295" i="5" s="1"/>
  <c r="X2295" i="5" s="1"/>
  <c r="C2296" i="5"/>
  <c r="C2297" i="5"/>
  <c r="C2298" i="5"/>
  <c r="V2298" i="5" s="1"/>
  <c r="E2298" i="5" s="1"/>
  <c r="X2298" i="5" s="1"/>
  <c r="C2299" i="5"/>
  <c r="V2299" i="5" s="1"/>
  <c r="C2300" i="5"/>
  <c r="C2301" i="5"/>
  <c r="C2302" i="5"/>
  <c r="C2303" i="5"/>
  <c r="V2303" i="5" s="1"/>
  <c r="E2303" i="5" s="1"/>
  <c r="X2303" i="5" s="1"/>
  <c r="C2304" i="5"/>
  <c r="C2305" i="5"/>
  <c r="C2306" i="5"/>
  <c r="V2306" i="5" s="1"/>
  <c r="C2307" i="5"/>
  <c r="C2308" i="5"/>
  <c r="C2309" i="5"/>
  <c r="C2310" i="5"/>
  <c r="V2310" i="5" s="1"/>
  <c r="E2310" i="5" s="1"/>
  <c r="X2310" i="5" s="1"/>
  <c r="C2311" i="5"/>
  <c r="V2311" i="5" s="1"/>
  <c r="E2311" i="5" s="1"/>
  <c r="X2311" i="5" s="1"/>
  <c r="C2312" i="5"/>
  <c r="C2313" i="5"/>
  <c r="C2314" i="5"/>
  <c r="V2314" i="5" s="1"/>
  <c r="J2314" i="5" s="1"/>
  <c r="C2315" i="5"/>
  <c r="C2316" i="5"/>
  <c r="C2317" i="5"/>
  <c r="C2318" i="5"/>
  <c r="C2319" i="5"/>
  <c r="V2319" i="5" s="1"/>
  <c r="E2319" i="5" s="1"/>
  <c r="X2319" i="5" s="1"/>
  <c r="C2320" i="5"/>
  <c r="C2321" i="5"/>
  <c r="C2322" i="5"/>
  <c r="C2323" i="5"/>
  <c r="V2323" i="5" s="1"/>
  <c r="E2323" i="5" s="1"/>
  <c r="X2323" i="5" s="1"/>
  <c r="C2324" i="5"/>
  <c r="C2325" i="5"/>
  <c r="C2326" i="5"/>
  <c r="V2326" i="5" s="1"/>
  <c r="C2327" i="5"/>
  <c r="V2327" i="5" s="1"/>
  <c r="E2327" i="5" s="1"/>
  <c r="X2327" i="5" s="1"/>
  <c r="C2328" i="5"/>
  <c r="C2329" i="5"/>
  <c r="C2330" i="5"/>
  <c r="V2330" i="5" s="1"/>
  <c r="C2331" i="5"/>
  <c r="C2332" i="5"/>
  <c r="C2333" i="5"/>
  <c r="C2334" i="5"/>
  <c r="C2335" i="5"/>
  <c r="V2335" i="5" s="1"/>
  <c r="E2335" i="5" s="1"/>
  <c r="X2335" i="5" s="1"/>
  <c r="C2336" i="5"/>
  <c r="C2337" i="5"/>
  <c r="V2337" i="5" s="1"/>
  <c r="E2337" i="5" s="1"/>
  <c r="X2337" i="5" s="1"/>
  <c r="C2338" i="5"/>
  <c r="V2338" i="5" s="1"/>
  <c r="I2338" i="5" s="1"/>
  <c r="C2339" i="5"/>
  <c r="C2340" i="5"/>
  <c r="V2340" i="5" s="1"/>
  <c r="C2341" i="5"/>
  <c r="C2342" i="5"/>
  <c r="C2343" i="5"/>
  <c r="V2343" i="5" s="1"/>
  <c r="E2343" i="5" s="1"/>
  <c r="X2343" i="5" s="1"/>
  <c r="C2344" i="5"/>
  <c r="C2345" i="5"/>
  <c r="C2346" i="5"/>
  <c r="V2346" i="5" s="1"/>
  <c r="C2347" i="5"/>
  <c r="C2348" i="5"/>
  <c r="C2349" i="5"/>
  <c r="C2350" i="5"/>
  <c r="C2351" i="5"/>
  <c r="V2351" i="5" s="1"/>
  <c r="E2351" i="5" s="1"/>
  <c r="X2351" i="5" s="1"/>
  <c r="C2352" i="5"/>
  <c r="C2353" i="5"/>
  <c r="C2354" i="5"/>
  <c r="V2354" i="5" s="1"/>
  <c r="E2354" i="5" s="1"/>
  <c r="X2354" i="5" s="1"/>
  <c r="C2355" i="5"/>
  <c r="C2356" i="5"/>
  <c r="C2357" i="5"/>
  <c r="C2358" i="5"/>
  <c r="C2359" i="5"/>
  <c r="V2359" i="5" s="1"/>
  <c r="E2359" i="5" s="1"/>
  <c r="X2359" i="5" s="1"/>
  <c r="C2360" i="5"/>
  <c r="C2361" i="5"/>
  <c r="C2362" i="5"/>
  <c r="V2362" i="5" s="1"/>
  <c r="E2362" i="5" s="1"/>
  <c r="X2362" i="5" s="1"/>
  <c r="C2363" i="5"/>
  <c r="C2364" i="5"/>
  <c r="C2365" i="5"/>
  <c r="C2366" i="5"/>
  <c r="C2367" i="5"/>
  <c r="V2367" i="5" s="1"/>
  <c r="E2367" i="5" s="1"/>
  <c r="X2367" i="5" s="1"/>
  <c r="C2368" i="5"/>
  <c r="C2369" i="5"/>
  <c r="C2370" i="5"/>
  <c r="V2370" i="5" s="1"/>
  <c r="E2370" i="5" s="1"/>
  <c r="X2370" i="5" s="1"/>
  <c r="C2371" i="5"/>
  <c r="C2372" i="5"/>
  <c r="C2373" i="5"/>
  <c r="C2374" i="5"/>
  <c r="V2374" i="5" s="1"/>
  <c r="C2375" i="5"/>
  <c r="V2375" i="5" s="1"/>
  <c r="E2375" i="5" s="1"/>
  <c r="X2375" i="5" s="1"/>
  <c r="C2376" i="5"/>
  <c r="C2377" i="5"/>
  <c r="C2378" i="5"/>
  <c r="V2378" i="5" s="1"/>
  <c r="C2379" i="5"/>
  <c r="C2380" i="5"/>
  <c r="C2381" i="5"/>
  <c r="C2382" i="5"/>
  <c r="C2383" i="5"/>
  <c r="V2383" i="5" s="1"/>
  <c r="E2383" i="5" s="1"/>
  <c r="X2383" i="5" s="1"/>
  <c r="C2384" i="5"/>
  <c r="C2385" i="5"/>
  <c r="C2386" i="5"/>
  <c r="V2386" i="5" s="1"/>
  <c r="C2387" i="5"/>
  <c r="C2388" i="5"/>
  <c r="C2389" i="5"/>
  <c r="C2390" i="5"/>
  <c r="C2391" i="5"/>
  <c r="V2391" i="5" s="1"/>
  <c r="E2391" i="5" s="1"/>
  <c r="X2391" i="5" s="1"/>
  <c r="C2392" i="5"/>
  <c r="C2393" i="5"/>
  <c r="C2394" i="5"/>
  <c r="V2394" i="5" s="1"/>
  <c r="E2394" i="5" s="1"/>
  <c r="X2394" i="5" s="1"/>
  <c r="C2395" i="5"/>
  <c r="C2396" i="5"/>
  <c r="C2397" i="5"/>
  <c r="C2398" i="5"/>
  <c r="V2398" i="5" s="1"/>
  <c r="E2398" i="5" s="1"/>
  <c r="X2398" i="5" s="1"/>
  <c r="C2399" i="5"/>
  <c r="V2399" i="5" s="1"/>
  <c r="E2399" i="5" s="1"/>
  <c r="X2399" i="5" s="1"/>
  <c r="C2400" i="5"/>
  <c r="C2401" i="5"/>
  <c r="V2401" i="5" s="1"/>
  <c r="E2401" i="5" s="1"/>
  <c r="X2401" i="5" s="1"/>
  <c r="C2402" i="5"/>
  <c r="C2403" i="5"/>
  <c r="C2404" i="5"/>
  <c r="C2405" i="5"/>
  <c r="C2406" i="5"/>
  <c r="C2407" i="5"/>
  <c r="V2407" i="5" s="1"/>
  <c r="E2407" i="5" s="1"/>
  <c r="X2407" i="5" s="1"/>
  <c r="C2408" i="5"/>
  <c r="C2409" i="5"/>
  <c r="C2410" i="5"/>
  <c r="V2410" i="5" s="1"/>
  <c r="C2411" i="5"/>
  <c r="V2411" i="5" s="1"/>
  <c r="E2411" i="5" s="1"/>
  <c r="X2411" i="5" s="1"/>
  <c r="C2412" i="5"/>
  <c r="C2413" i="5"/>
  <c r="C2414" i="5"/>
  <c r="V2414" i="5" s="1"/>
  <c r="E2414" i="5" s="1"/>
  <c r="X2414" i="5" s="1"/>
  <c r="C2415" i="5"/>
  <c r="V2415" i="5" s="1"/>
  <c r="E2415" i="5" s="1"/>
  <c r="X2415" i="5" s="1"/>
  <c r="C2416" i="5"/>
  <c r="V2416" i="5" s="1"/>
  <c r="C2417" i="5"/>
  <c r="V2417" i="5" s="1"/>
  <c r="E2417" i="5" s="1"/>
  <c r="X2417" i="5" s="1"/>
  <c r="C2418" i="5"/>
  <c r="AB2418" i="5" s="1"/>
  <c r="C2419" i="5"/>
  <c r="C2420" i="5"/>
  <c r="C2421" i="5"/>
  <c r="C2422" i="5"/>
  <c r="C2423" i="5"/>
  <c r="V2423" i="5" s="1"/>
  <c r="E2423" i="5" s="1"/>
  <c r="X2423" i="5" s="1"/>
  <c r="C2424" i="5"/>
  <c r="C2425" i="5"/>
  <c r="V2425" i="5" s="1"/>
  <c r="C2426" i="5"/>
  <c r="G2426" i="5" s="1"/>
  <c r="C2427" i="5"/>
  <c r="C2428" i="5"/>
  <c r="C2429" i="5"/>
  <c r="C2430" i="5"/>
  <c r="V2430" i="5" s="1"/>
  <c r="C2431" i="5"/>
  <c r="V2431" i="5" s="1"/>
  <c r="E2431" i="5" s="1"/>
  <c r="X2431" i="5" s="1"/>
  <c r="C2432" i="5"/>
  <c r="C2433" i="5"/>
  <c r="V2433" i="5" s="1"/>
  <c r="C2434" i="5"/>
  <c r="V2434" i="5" s="1"/>
  <c r="C2435" i="5"/>
  <c r="C2436" i="5"/>
  <c r="C2437" i="5"/>
  <c r="C2438" i="5"/>
  <c r="C2439" i="5"/>
  <c r="V2439" i="5" s="1"/>
  <c r="E2439" i="5" s="1"/>
  <c r="X2439" i="5" s="1"/>
  <c r="C2440" i="5"/>
  <c r="C2441" i="5"/>
  <c r="V2441" i="5" s="1"/>
  <c r="C2442" i="5"/>
  <c r="V2442" i="5" s="1"/>
  <c r="R2442" i="5" s="1"/>
  <c r="C2443" i="5"/>
  <c r="C2444" i="5"/>
  <c r="C2445" i="5"/>
  <c r="C2446" i="5"/>
  <c r="V2446" i="5" s="1"/>
  <c r="E2446" i="5" s="1"/>
  <c r="X2446" i="5" s="1"/>
  <c r="C2447" i="5"/>
  <c r="V2447" i="5" s="1"/>
  <c r="E2447" i="5" s="1"/>
  <c r="X2447" i="5" s="1"/>
  <c r="C2448" i="5"/>
  <c r="C2449" i="5"/>
  <c r="V2449" i="5" s="1"/>
  <c r="E2449" i="5" s="1"/>
  <c r="X2449" i="5" s="1"/>
  <c r="C2450" i="5"/>
  <c r="V2450" i="5" s="1"/>
  <c r="R2450" i="5" s="1"/>
  <c r="C2451" i="5"/>
  <c r="C2452" i="5"/>
  <c r="C2453" i="5"/>
  <c r="C2454" i="5"/>
  <c r="V2454" i="5" s="1"/>
  <c r="C2455" i="5"/>
  <c r="V2455" i="5" s="1"/>
  <c r="E2455" i="5" s="1"/>
  <c r="X2455" i="5" s="1"/>
  <c r="C2456" i="5"/>
  <c r="C2457" i="5"/>
  <c r="C2458" i="5"/>
  <c r="G2458" i="5" s="1"/>
  <c r="C2459" i="5"/>
  <c r="V2459" i="5" s="1"/>
  <c r="E2459" i="5" s="1"/>
  <c r="X2459" i="5" s="1"/>
  <c r="C2460" i="5"/>
  <c r="C2461" i="5"/>
  <c r="C2462" i="5"/>
  <c r="V2462" i="5" s="1"/>
  <c r="C2463" i="5"/>
  <c r="V2463" i="5" s="1"/>
  <c r="E2463" i="5" s="1"/>
  <c r="X2463" i="5" s="1"/>
  <c r="C2464" i="5"/>
  <c r="C2465" i="5"/>
  <c r="C2466" i="5"/>
  <c r="V2466" i="5" s="1"/>
  <c r="C2467" i="5"/>
  <c r="C2468" i="5"/>
  <c r="C2469" i="5"/>
  <c r="C2470" i="5"/>
  <c r="C2471" i="5"/>
  <c r="V2471" i="5" s="1"/>
  <c r="E2471" i="5" s="1"/>
  <c r="X2471" i="5" s="1"/>
  <c r="C2472" i="5"/>
  <c r="C2473" i="5"/>
  <c r="C2474" i="5"/>
  <c r="C2475" i="5"/>
  <c r="C2476" i="5"/>
  <c r="C2477" i="5"/>
  <c r="C2478" i="5"/>
  <c r="V2478" i="5" s="1"/>
  <c r="C2479" i="5"/>
  <c r="V2479" i="5" s="1"/>
  <c r="E2479" i="5" s="1"/>
  <c r="X2479" i="5" s="1"/>
  <c r="C2480" i="5"/>
  <c r="C2481" i="5"/>
  <c r="C2482" i="5"/>
  <c r="V2482" i="5" s="1"/>
  <c r="C2483" i="5"/>
  <c r="C2484" i="5"/>
  <c r="C2485" i="5"/>
  <c r="C2486" i="5"/>
  <c r="C2487" i="5"/>
  <c r="V2487" i="5" s="1"/>
  <c r="E2487" i="5" s="1"/>
  <c r="X2487" i="5" s="1"/>
  <c r="C2488" i="5"/>
  <c r="C2489" i="5"/>
  <c r="C2490" i="5"/>
  <c r="V2490" i="5" s="1"/>
  <c r="E2490" i="5" s="1"/>
  <c r="X2490" i="5" s="1"/>
  <c r="C2491" i="5"/>
  <c r="C2492" i="5"/>
  <c r="C2493" i="5"/>
  <c r="C2494" i="5"/>
  <c r="V2494" i="5" s="1"/>
  <c r="E2494" i="5" s="1"/>
  <c r="C2495" i="5"/>
  <c r="V2495" i="5" s="1"/>
  <c r="E2495" i="5" s="1"/>
  <c r="C2496" i="5"/>
  <c r="C2497" i="5"/>
  <c r="V2497" i="5" s="1"/>
  <c r="E2497" i="5" s="1"/>
  <c r="C2498" i="5"/>
  <c r="C2499" i="5"/>
  <c r="C2500" i="5"/>
  <c r="C2501" i="5"/>
  <c r="C2502" i="5"/>
  <c r="V2502" i="5" s="1"/>
  <c r="E2502" i="5" s="1"/>
  <c r="C2503" i="5"/>
  <c r="V2503" i="5" s="1"/>
  <c r="E2503" i="5" s="1"/>
  <c r="C2504" i="5"/>
  <c r="D4" i="5"/>
  <c r="E4" i="5"/>
  <c r="X8" i="5"/>
  <c r="V9" i="5"/>
  <c r="X9" i="5"/>
  <c r="V10" i="5"/>
  <c r="V11" i="5"/>
  <c r="V12" i="5"/>
  <c r="R12" i="5" s="1"/>
  <c r="X12" i="5"/>
  <c r="V13" i="5"/>
  <c r="R13" i="5" s="1"/>
  <c r="X13" i="5"/>
  <c r="V14" i="5"/>
  <c r="X14" i="5"/>
  <c r="V15" i="5"/>
  <c r="V16" i="5"/>
  <c r="V17" i="5"/>
  <c r="R17" i="5" s="1"/>
  <c r="X17" i="5"/>
  <c r="V18" i="5"/>
  <c r="R18" i="5" s="1"/>
  <c r="V19" i="5"/>
  <c r="V20" i="5"/>
  <c r="X20" i="5"/>
  <c r="V21" i="5"/>
  <c r="X21" i="5"/>
  <c r="V22" i="5"/>
  <c r="V23" i="5"/>
  <c r="R23" i="5" s="1"/>
  <c r="V24" i="5"/>
  <c r="R24" i="5" s="1"/>
  <c r="X24" i="5"/>
  <c r="V25" i="5"/>
  <c r="X25" i="5"/>
  <c r="V26" i="5"/>
  <c r="V27" i="5"/>
  <c r="V28" i="5"/>
  <c r="X28" i="5"/>
  <c r="V29" i="5"/>
  <c r="R29" i="5" s="1"/>
  <c r="X29" i="5"/>
  <c r="V30" i="5"/>
  <c r="X30" i="5"/>
  <c r="V31" i="5"/>
  <c r="X31" i="5"/>
  <c r="V32" i="5"/>
  <c r="X32" i="5"/>
  <c r="V33" i="5"/>
  <c r="R33" i="5" s="1"/>
  <c r="X33" i="5"/>
  <c r="V34" i="5"/>
  <c r="X34" i="5"/>
  <c r="V35" i="5"/>
  <c r="V36" i="5"/>
  <c r="X36" i="5"/>
  <c r="V37" i="5"/>
  <c r="R37" i="5" s="1"/>
  <c r="X37" i="5"/>
  <c r="V38" i="5"/>
  <c r="V39" i="5"/>
  <c r="V40" i="5"/>
  <c r="X40" i="5"/>
  <c r="V41" i="5"/>
  <c r="X41" i="5"/>
  <c r="V42" i="5"/>
  <c r="X42" i="5"/>
  <c r="V43" i="5"/>
  <c r="V44" i="5"/>
  <c r="X44" i="5"/>
  <c r="V45" i="5"/>
  <c r="R45" i="5" s="1"/>
  <c r="X45" i="5"/>
  <c r="V46" i="5"/>
  <c r="X46" i="5"/>
  <c r="V47" i="5"/>
  <c r="R47" i="5" s="1"/>
  <c r="V48" i="5"/>
  <c r="X48" i="5"/>
  <c r="V49" i="5"/>
  <c r="X49" i="5"/>
  <c r="V50" i="5"/>
  <c r="R50" i="5" s="1"/>
  <c r="X50" i="5"/>
  <c r="V51" i="5"/>
  <c r="R51" i="5" s="1"/>
  <c r="V52" i="5"/>
  <c r="R52" i="5" s="1"/>
  <c r="X52" i="5"/>
  <c r="V53" i="5"/>
  <c r="X53" i="5"/>
  <c r="V54" i="5"/>
  <c r="X54" i="5"/>
  <c r="V55" i="5"/>
  <c r="V56" i="5"/>
  <c r="X56" i="5"/>
  <c r="V57" i="5"/>
  <c r="X57" i="5"/>
  <c r="V58" i="5"/>
  <c r="V59" i="5"/>
  <c r="X59" i="5"/>
  <c r="V60" i="5"/>
  <c r="X60" i="5"/>
  <c r="V61" i="5"/>
  <c r="R61" i="5" s="1"/>
  <c r="X61" i="5"/>
  <c r="V62" i="5"/>
  <c r="V63" i="5"/>
  <c r="V64" i="5"/>
  <c r="X64" i="5"/>
  <c r="V65" i="5"/>
  <c r="X65" i="5"/>
  <c r="V66" i="5"/>
  <c r="R66" i="5" s="1"/>
  <c r="V67" i="5"/>
  <c r="V68" i="5"/>
  <c r="X68" i="5"/>
  <c r="V69" i="5"/>
  <c r="X69" i="5"/>
  <c r="V70" i="5"/>
  <c r="V71" i="5"/>
  <c r="R71" i="5" s="1"/>
  <c r="V72" i="5"/>
  <c r="R72" i="5" s="1"/>
  <c r="X72" i="5"/>
  <c r="V73" i="5"/>
  <c r="X73" i="5"/>
  <c r="V74" i="5"/>
  <c r="X74" i="5"/>
  <c r="V75" i="5"/>
  <c r="V76" i="5"/>
  <c r="X76" i="5"/>
  <c r="V77" i="5"/>
  <c r="X77" i="5"/>
  <c r="V78" i="5"/>
  <c r="X78" i="5"/>
  <c r="V79" i="5"/>
  <c r="V80" i="5"/>
  <c r="X80" i="5"/>
  <c r="V81" i="5"/>
  <c r="R81" i="5" s="1"/>
  <c r="X81" i="5"/>
  <c r="V82" i="5"/>
  <c r="X82" i="5"/>
  <c r="V83" i="5"/>
  <c r="V84" i="5"/>
  <c r="R84" i="5" s="1"/>
  <c r="X84" i="5"/>
  <c r="V85" i="5"/>
  <c r="R85" i="5" s="1"/>
  <c r="X85" i="5"/>
  <c r="V86" i="5"/>
  <c r="X86" i="5"/>
  <c r="V87" i="5"/>
  <c r="V88" i="5"/>
  <c r="X88" i="5"/>
  <c r="V89" i="5"/>
  <c r="X89" i="5"/>
  <c r="V90" i="5"/>
  <c r="R90" i="5" s="1"/>
  <c r="X90" i="5"/>
  <c r="V91" i="5"/>
  <c r="V92" i="5"/>
  <c r="X92" i="5"/>
  <c r="V93" i="5"/>
  <c r="X93" i="5"/>
  <c r="V94" i="5"/>
  <c r="X94" i="5"/>
  <c r="V95" i="5"/>
  <c r="V96" i="5"/>
  <c r="X96" i="5"/>
  <c r="V97" i="5"/>
  <c r="X97" i="5"/>
  <c r="V98" i="5"/>
  <c r="V99" i="5"/>
  <c r="R99" i="5" s="1"/>
  <c r="X99" i="5"/>
  <c r="V100" i="5"/>
  <c r="X100" i="5"/>
  <c r="V101" i="5"/>
  <c r="X101" i="5"/>
  <c r="V102" i="5"/>
  <c r="X102" i="5"/>
  <c r="V103" i="5"/>
  <c r="R103" i="5" s="1"/>
  <c r="V104" i="5"/>
  <c r="R104" i="5" s="1"/>
  <c r="X104" i="5"/>
  <c r="V105" i="5"/>
  <c r="X105" i="5"/>
  <c r="V106" i="5"/>
  <c r="X106" i="5"/>
  <c r="V107" i="5"/>
  <c r="X107" i="5"/>
  <c r="V108" i="5"/>
  <c r="R108" i="5" s="1"/>
  <c r="X108" i="5"/>
  <c r="V109" i="5"/>
  <c r="X109" i="5"/>
  <c r="V110" i="5"/>
  <c r="X110" i="5"/>
  <c r="V111" i="5"/>
  <c r="V112" i="5"/>
  <c r="X112" i="5"/>
  <c r="V113" i="5"/>
  <c r="X113" i="5"/>
  <c r="V114" i="5"/>
  <c r="V115" i="5"/>
  <c r="V116" i="5"/>
  <c r="X116" i="5"/>
  <c r="V117" i="5"/>
  <c r="R117" i="5" s="1"/>
  <c r="X117" i="5"/>
  <c r="V118" i="5"/>
  <c r="V119" i="5"/>
  <c r="V120" i="5"/>
  <c r="X120" i="5"/>
  <c r="V121" i="5"/>
  <c r="X121" i="5"/>
  <c r="V122" i="5"/>
  <c r="R122" i="5" s="1"/>
  <c r="X122" i="5"/>
  <c r="V123" i="5"/>
  <c r="V124" i="5"/>
  <c r="X124" i="5"/>
  <c r="V125" i="5"/>
  <c r="X125" i="5"/>
  <c r="V126" i="5"/>
  <c r="X126" i="5"/>
  <c r="V127" i="5"/>
  <c r="R127" i="5" s="1"/>
  <c r="V128" i="5"/>
  <c r="X128" i="5"/>
  <c r="V129" i="5"/>
  <c r="X129" i="5"/>
  <c r="V130" i="5"/>
  <c r="V131" i="5"/>
  <c r="V132" i="5"/>
  <c r="X132" i="5"/>
  <c r="V133" i="5"/>
  <c r="X133" i="5"/>
  <c r="V134" i="5"/>
  <c r="V135" i="5"/>
  <c r="X135" i="5"/>
  <c r="V136" i="5"/>
  <c r="X136" i="5"/>
  <c r="V137" i="5"/>
  <c r="R137" i="5" s="1"/>
  <c r="X137" i="5"/>
  <c r="V138" i="5"/>
  <c r="X138" i="5"/>
  <c r="V139" i="5"/>
  <c r="X139" i="5"/>
  <c r="V140" i="5"/>
  <c r="X140" i="5"/>
  <c r="V141" i="5"/>
  <c r="R141" i="5" s="1"/>
  <c r="X141" i="5"/>
  <c r="V142" i="5"/>
  <c r="X142" i="5"/>
  <c r="V143" i="5"/>
  <c r="X143" i="5"/>
  <c r="V144" i="5"/>
  <c r="X144" i="5"/>
  <c r="V145" i="5"/>
  <c r="R145" i="5" s="1"/>
  <c r="X145" i="5"/>
  <c r="V146" i="5"/>
  <c r="V147" i="5"/>
  <c r="V148" i="5"/>
  <c r="X148" i="5"/>
  <c r="V149" i="5"/>
  <c r="X149" i="5"/>
  <c r="V150" i="5"/>
  <c r="R150" i="5" s="1"/>
  <c r="X150" i="5"/>
  <c r="V151" i="5"/>
  <c r="V152" i="5"/>
  <c r="X152" i="5"/>
  <c r="V153" i="5"/>
  <c r="R153" i="5" s="1"/>
  <c r="X153" i="5"/>
  <c r="V154" i="5"/>
  <c r="X154" i="5"/>
  <c r="V155" i="5"/>
  <c r="V156" i="5"/>
  <c r="X156" i="5"/>
  <c r="V157" i="5"/>
  <c r="R157" i="5" s="1"/>
  <c r="X157" i="5"/>
  <c r="V158" i="5"/>
  <c r="V159" i="5"/>
  <c r="V160" i="5"/>
  <c r="X160" i="5"/>
  <c r="V161" i="5"/>
  <c r="X161" i="5"/>
  <c r="V162" i="5"/>
  <c r="X162" i="5"/>
  <c r="V163" i="5"/>
  <c r="V164" i="5"/>
  <c r="R164" i="5" s="1"/>
  <c r="X164" i="5"/>
  <c r="V165" i="5"/>
  <c r="X165" i="5"/>
  <c r="V166" i="5"/>
  <c r="X166" i="5"/>
  <c r="V167" i="5"/>
  <c r="V168" i="5"/>
  <c r="X168" i="5"/>
  <c r="V169" i="5"/>
  <c r="R169" i="5" s="1"/>
  <c r="X169" i="5"/>
  <c r="V170" i="5"/>
  <c r="X170" i="5"/>
  <c r="V171" i="5"/>
  <c r="V172" i="5"/>
  <c r="X172" i="5"/>
  <c r="V173" i="5"/>
  <c r="R173" i="5" s="1"/>
  <c r="X173" i="5"/>
  <c r="V174" i="5"/>
  <c r="X174" i="5"/>
  <c r="V175" i="5"/>
  <c r="V176" i="5"/>
  <c r="X176" i="5"/>
  <c r="V177" i="5"/>
  <c r="X177" i="5"/>
  <c r="V178" i="5"/>
  <c r="R178" i="5" s="1"/>
  <c r="X178" i="5"/>
  <c r="V179" i="5"/>
  <c r="V180" i="5"/>
  <c r="X180" i="5"/>
  <c r="V181" i="5"/>
  <c r="X181" i="5"/>
  <c r="V182" i="5"/>
  <c r="R182" i="5" s="1"/>
  <c r="V183" i="5"/>
  <c r="R183" i="5" s="1"/>
  <c r="X183" i="5"/>
  <c r="V184" i="5"/>
  <c r="X184" i="5"/>
  <c r="V185" i="5"/>
  <c r="X185" i="5"/>
  <c r="V186" i="5"/>
  <c r="X186" i="5"/>
  <c r="V187" i="5"/>
  <c r="X187" i="5"/>
  <c r="V188" i="5"/>
  <c r="X188" i="5"/>
  <c r="V189" i="5"/>
  <c r="X189" i="5"/>
  <c r="V190" i="5"/>
  <c r="V191" i="5"/>
  <c r="R191" i="5" s="1"/>
  <c r="V192" i="5"/>
  <c r="R192" i="5" s="1"/>
  <c r="V193" i="5"/>
  <c r="X193" i="5"/>
  <c r="V194" i="5"/>
  <c r="X194" i="5"/>
  <c r="V195" i="5"/>
  <c r="X195" i="5"/>
  <c r="V196" i="5"/>
  <c r="X196" i="5"/>
  <c r="V197" i="5"/>
  <c r="X197" i="5"/>
  <c r="V198" i="5"/>
  <c r="X198" i="5"/>
  <c r="V199" i="5"/>
  <c r="V200" i="5"/>
  <c r="X200" i="5"/>
  <c r="V201" i="5"/>
  <c r="R201" i="5" s="1"/>
  <c r="X201" i="5"/>
  <c r="V202" i="5"/>
  <c r="V203" i="5"/>
  <c r="X203" i="5"/>
  <c r="V204" i="5"/>
  <c r="X204" i="5"/>
  <c r="V205" i="5"/>
  <c r="R205" i="5" s="1"/>
  <c r="X205" i="5"/>
  <c r="V206" i="5"/>
  <c r="V207" i="5"/>
  <c r="V208" i="5"/>
  <c r="X208" i="5"/>
  <c r="V209" i="5"/>
  <c r="X209" i="5"/>
  <c r="V210" i="5"/>
  <c r="R210" i="5" s="1"/>
  <c r="X210" i="5"/>
  <c r="V211" i="5"/>
  <c r="V212" i="5"/>
  <c r="X212" i="5"/>
  <c r="V213" i="5"/>
  <c r="X213" i="5"/>
  <c r="V214" i="5"/>
  <c r="X214" i="5"/>
  <c r="V215" i="5"/>
  <c r="R215" i="5" s="1"/>
  <c r="V216" i="5"/>
  <c r="X216" i="5"/>
  <c r="V217" i="5"/>
  <c r="X217" i="5"/>
  <c r="V218" i="5"/>
  <c r="V219" i="5"/>
  <c r="V220" i="5"/>
  <c r="R220" i="5" s="1"/>
  <c r="X220" i="5"/>
  <c r="V221" i="5"/>
  <c r="X221" i="5"/>
  <c r="V222" i="5"/>
  <c r="V223" i="5"/>
  <c r="V224" i="5"/>
  <c r="X224" i="5"/>
  <c r="V225" i="5"/>
  <c r="R225" i="5" s="1"/>
  <c r="X225" i="5"/>
  <c r="V226" i="5"/>
  <c r="V227" i="5"/>
  <c r="V228" i="5"/>
  <c r="X228" i="5"/>
  <c r="V229" i="5"/>
  <c r="X229" i="5"/>
  <c r="V230" i="5"/>
  <c r="R230" i="5" s="1"/>
  <c r="V231" i="5"/>
  <c r="R231" i="5" s="1"/>
  <c r="V232" i="5"/>
  <c r="X232" i="5"/>
  <c r="V233" i="5"/>
  <c r="X233" i="5"/>
  <c r="V234" i="5"/>
  <c r="X234" i="5"/>
  <c r="V235" i="5"/>
  <c r="V236" i="5"/>
  <c r="R236" i="5" s="1"/>
  <c r="X236" i="5"/>
  <c r="V237" i="5"/>
  <c r="X237" i="5"/>
  <c r="V238" i="5"/>
  <c r="X238" i="5"/>
  <c r="V239" i="5"/>
  <c r="V240" i="5"/>
  <c r="R240" i="5" s="1"/>
  <c r="X240" i="5"/>
  <c r="V241" i="5"/>
  <c r="X241" i="5"/>
  <c r="V242" i="5"/>
  <c r="X242" i="5"/>
  <c r="V243" i="5"/>
  <c r="V244" i="5"/>
  <c r="X244" i="5"/>
  <c r="V245" i="5"/>
  <c r="R245" i="5" s="1"/>
  <c r="X245" i="5"/>
  <c r="V246" i="5"/>
  <c r="X246" i="5"/>
  <c r="V247" i="5"/>
  <c r="X247" i="5"/>
  <c r="V248" i="5"/>
  <c r="X248" i="5"/>
  <c r="V249" i="5"/>
  <c r="R249" i="5" s="1"/>
  <c r="X249" i="5"/>
  <c r="V250" i="5"/>
  <c r="V251" i="5"/>
  <c r="V252" i="5"/>
  <c r="X252" i="5"/>
  <c r="V253" i="5"/>
  <c r="X253" i="5"/>
  <c r="V254" i="5"/>
  <c r="R254" i="5" s="1"/>
  <c r="X254" i="5"/>
  <c r="V255" i="5"/>
  <c r="V256" i="5"/>
  <c r="X256" i="5"/>
  <c r="V257" i="5"/>
  <c r="X257" i="5"/>
  <c r="V258" i="5"/>
  <c r="R258" i="5" s="1"/>
  <c r="V259" i="5"/>
  <c r="R259" i="5" s="1"/>
  <c r="V260" i="5"/>
  <c r="X260" i="5"/>
  <c r="V261" i="5"/>
  <c r="X261" i="5"/>
  <c r="V262" i="5"/>
  <c r="X262" i="5"/>
  <c r="V263" i="5"/>
  <c r="V264" i="5"/>
  <c r="R264" i="5" s="1"/>
  <c r="X264" i="5"/>
  <c r="V265" i="5"/>
  <c r="X265" i="5"/>
  <c r="V266" i="5"/>
  <c r="X266" i="5"/>
  <c r="V267" i="5"/>
  <c r="X267" i="5"/>
  <c r="V268" i="5"/>
  <c r="R268" i="5" s="1"/>
  <c r="X268" i="5"/>
  <c r="V269" i="5"/>
  <c r="X269" i="5"/>
  <c r="V270" i="5"/>
  <c r="X270" i="5"/>
  <c r="V271" i="5"/>
  <c r="V272" i="5"/>
  <c r="X272" i="5"/>
  <c r="V273" i="5"/>
  <c r="X273" i="5"/>
  <c r="V274" i="5"/>
  <c r="X274" i="5"/>
  <c r="V275" i="5"/>
  <c r="V276" i="5"/>
  <c r="X276" i="5"/>
  <c r="V277" i="5"/>
  <c r="R277" i="5" s="1"/>
  <c r="X277" i="5"/>
  <c r="V278" i="5"/>
  <c r="V279" i="5"/>
  <c r="V280" i="5"/>
  <c r="X280" i="5"/>
  <c r="V281" i="5"/>
  <c r="X281" i="5"/>
  <c r="V282" i="5"/>
  <c r="R282" i="5" s="1"/>
  <c r="V283" i="5"/>
  <c r="V284" i="5"/>
  <c r="X284" i="5"/>
  <c r="V285" i="5"/>
  <c r="X285" i="5"/>
  <c r="V286" i="5"/>
  <c r="X286" i="5"/>
  <c r="V287" i="5"/>
  <c r="R287" i="5" s="1"/>
  <c r="V288" i="5"/>
  <c r="X288" i="5"/>
  <c r="V289" i="5"/>
  <c r="X289" i="5"/>
  <c r="V290" i="5"/>
  <c r="X290" i="5"/>
  <c r="V291" i="5"/>
  <c r="R291" i="5" s="1"/>
  <c r="V292" i="5"/>
  <c r="R292" i="5" s="1"/>
  <c r="X292" i="5"/>
  <c r="V293" i="5"/>
  <c r="X293" i="5"/>
  <c r="V294" i="5"/>
  <c r="X294" i="5"/>
  <c r="V295" i="5"/>
  <c r="V296" i="5"/>
  <c r="R296" i="5" s="1"/>
  <c r="X296" i="5"/>
  <c r="V297" i="5"/>
  <c r="X297" i="5"/>
  <c r="V298" i="5"/>
  <c r="V299" i="5"/>
  <c r="V300" i="5"/>
  <c r="X300" i="5"/>
  <c r="V301" i="5"/>
  <c r="R301" i="5" s="1"/>
  <c r="X301" i="5"/>
  <c r="V302" i="5"/>
  <c r="R302" i="5" s="1"/>
  <c r="V303" i="5"/>
  <c r="V304" i="5"/>
  <c r="X304" i="5"/>
  <c r="V305" i="5"/>
  <c r="X305" i="5"/>
  <c r="V306" i="5"/>
  <c r="V307" i="5"/>
  <c r="R307" i="5" s="1"/>
  <c r="V308" i="5"/>
  <c r="X308" i="5"/>
  <c r="V309" i="5"/>
  <c r="X309" i="5"/>
  <c r="V310" i="5"/>
  <c r="X310" i="5"/>
  <c r="V311" i="5"/>
  <c r="V312" i="5"/>
  <c r="R312" i="5" s="1"/>
  <c r="X312" i="5"/>
  <c r="V313" i="5"/>
  <c r="X313" i="5"/>
  <c r="V314" i="5"/>
  <c r="V315" i="5"/>
  <c r="V316" i="5"/>
  <c r="X316" i="5"/>
  <c r="V317" i="5"/>
  <c r="R317" i="5" s="1"/>
  <c r="X317" i="5"/>
  <c r="V318" i="5"/>
  <c r="R318" i="5" s="1"/>
  <c r="X318" i="5"/>
  <c r="V319" i="5"/>
  <c r="R319" i="5" s="1"/>
  <c r="V320" i="5"/>
  <c r="X320" i="5"/>
  <c r="V321" i="5"/>
  <c r="R321" i="5" s="1"/>
  <c r="X321" i="5"/>
  <c r="V322" i="5"/>
  <c r="X322" i="5"/>
  <c r="V323" i="5"/>
  <c r="V324" i="5"/>
  <c r="X324" i="5"/>
  <c r="V325" i="5"/>
  <c r="X325" i="5"/>
  <c r="V326" i="5"/>
  <c r="R326" i="5" s="1"/>
  <c r="V327" i="5"/>
  <c r="V328" i="5"/>
  <c r="X328" i="5"/>
  <c r="V329" i="5"/>
  <c r="X329" i="5"/>
  <c r="V330" i="5"/>
  <c r="V331" i="5"/>
  <c r="R331" i="5" s="1"/>
  <c r="V332" i="5"/>
  <c r="R332" i="5" s="1"/>
  <c r="X332" i="5"/>
  <c r="V333" i="5"/>
  <c r="X333" i="5"/>
  <c r="V334" i="5"/>
  <c r="V335" i="5"/>
  <c r="V336" i="5"/>
  <c r="X336" i="5"/>
  <c r="V337" i="5"/>
  <c r="R337" i="5" s="1"/>
  <c r="X337" i="5"/>
  <c r="V338" i="5"/>
  <c r="X338" i="5"/>
  <c r="V339" i="5"/>
  <c r="V340" i="5"/>
  <c r="X340" i="5"/>
  <c r="V341" i="5"/>
  <c r="R341" i="5" s="1"/>
  <c r="X341" i="5"/>
  <c r="V342" i="5"/>
  <c r="X342" i="5"/>
  <c r="V343" i="5"/>
  <c r="V344" i="5"/>
  <c r="X344" i="5"/>
  <c r="V345" i="5"/>
  <c r="X345" i="5"/>
  <c r="V346" i="5"/>
  <c r="R346" i="5" s="1"/>
  <c r="V347" i="5"/>
  <c r="V348" i="5"/>
  <c r="X348" i="5"/>
  <c r="V349" i="5"/>
  <c r="X349" i="5"/>
  <c r="V350" i="5"/>
  <c r="X350" i="5"/>
  <c r="V351" i="5"/>
  <c r="R351" i="5" s="1"/>
  <c r="V352" i="5"/>
  <c r="X352" i="5"/>
  <c r="V353" i="5"/>
  <c r="X353" i="5"/>
  <c r="V354" i="5"/>
  <c r="V355" i="5"/>
  <c r="V356" i="5"/>
  <c r="X356" i="5"/>
  <c r="V357" i="5"/>
  <c r="X357" i="5"/>
  <c r="V358" i="5"/>
  <c r="X358" i="5"/>
  <c r="V359" i="5"/>
  <c r="V360" i="5"/>
  <c r="X360" i="5"/>
  <c r="V361" i="5"/>
  <c r="R361" i="5" s="1"/>
  <c r="X361" i="5"/>
  <c r="V362" i="5"/>
  <c r="V363" i="5"/>
  <c r="V364" i="5"/>
  <c r="X364" i="5"/>
  <c r="V365" i="5"/>
  <c r="X365" i="5"/>
  <c r="V366" i="5"/>
  <c r="V367" i="5"/>
  <c r="V368" i="5"/>
  <c r="X368" i="5"/>
  <c r="V369" i="5"/>
  <c r="R369" i="5" s="1"/>
  <c r="X369" i="5"/>
  <c r="V370" i="5"/>
  <c r="X370" i="5"/>
  <c r="V371" i="5"/>
  <c r="R371" i="5" s="1"/>
  <c r="V372" i="5"/>
  <c r="X372" i="5"/>
  <c r="V373" i="5"/>
  <c r="X373" i="5"/>
  <c r="V374" i="5"/>
  <c r="X374" i="5"/>
  <c r="V375" i="5"/>
  <c r="V376" i="5"/>
  <c r="R376" i="5" s="1"/>
  <c r="X376" i="5"/>
  <c r="V377" i="5"/>
  <c r="X377" i="5"/>
  <c r="V378" i="5"/>
  <c r="V379" i="5"/>
  <c r="V380" i="5"/>
  <c r="X380" i="5"/>
  <c r="V381" i="5"/>
  <c r="R381" i="5" s="1"/>
  <c r="X381" i="5"/>
  <c r="V382" i="5"/>
  <c r="X382" i="5"/>
  <c r="V383" i="5"/>
  <c r="V384" i="5"/>
  <c r="X384" i="5"/>
  <c r="V385" i="5"/>
  <c r="R385" i="5" s="1"/>
  <c r="X385" i="5"/>
  <c r="V386" i="5"/>
  <c r="V387" i="5"/>
  <c r="R387" i="5" s="1"/>
  <c r="V388" i="5"/>
  <c r="X388" i="5"/>
  <c r="V389" i="5"/>
  <c r="R389" i="5" s="1"/>
  <c r="X389" i="5"/>
  <c r="V390" i="5"/>
  <c r="V391" i="5"/>
  <c r="R391" i="5" s="1"/>
  <c r="V392" i="5"/>
  <c r="R392" i="5" s="1"/>
  <c r="X392" i="5"/>
  <c r="V393" i="5"/>
  <c r="X393" i="5"/>
  <c r="V394" i="5"/>
  <c r="X394" i="5"/>
  <c r="V395" i="5"/>
  <c r="V396" i="5"/>
  <c r="R396" i="5" s="1"/>
  <c r="X396" i="5"/>
  <c r="V397" i="5"/>
  <c r="X397" i="5"/>
  <c r="V398" i="5"/>
  <c r="V399" i="5"/>
  <c r="V400" i="5"/>
  <c r="X400" i="5"/>
  <c r="V401" i="5"/>
  <c r="R401" i="5" s="1"/>
  <c r="X401" i="5"/>
  <c r="V402" i="5"/>
  <c r="V403" i="5"/>
  <c r="V404" i="5"/>
  <c r="X404" i="5"/>
  <c r="V405" i="5"/>
  <c r="X405" i="5"/>
  <c r="V406" i="5"/>
  <c r="X406" i="5"/>
  <c r="V407" i="5"/>
  <c r="V408" i="5"/>
  <c r="X408" i="5"/>
  <c r="V409" i="5"/>
  <c r="X409" i="5"/>
  <c r="V410" i="5"/>
  <c r="R410" i="5" s="1"/>
  <c r="V411" i="5"/>
  <c r="R411" i="5" s="1"/>
  <c r="V412" i="5"/>
  <c r="X412" i="5"/>
  <c r="V413" i="5"/>
  <c r="X413" i="5"/>
  <c r="V414" i="5"/>
  <c r="V415" i="5"/>
  <c r="V416" i="5"/>
  <c r="R416" i="5" s="1"/>
  <c r="X416" i="5"/>
  <c r="V417" i="5"/>
  <c r="X417" i="5"/>
  <c r="V418" i="5"/>
  <c r="X418" i="5"/>
  <c r="V419" i="5"/>
  <c r="V420" i="5"/>
  <c r="X420" i="5"/>
  <c r="V421" i="5"/>
  <c r="R421" i="5" s="1"/>
  <c r="X421" i="5"/>
  <c r="V422" i="5"/>
  <c r="V423" i="5"/>
  <c r="V424" i="5"/>
  <c r="R424" i="5" s="1"/>
  <c r="X424" i="5"/>
  <c r="V425" i="5"/>
  <c r="X425" i="5"/>
  <c r="V426" i="5"/>
  <c r="R426" i="5" s="1"/>
  <c r="X426" i="5"/>
  <c r="V427" i="5"/>
  <c r="V428" i="5"/>
  <c r="X428" i="5"/>
  <c r="V429" i="5"/>
  <c r="X429" i="5"/>
  <c r="V430" i="5"/>
  <c r="V431" i="5"/>
  <c r="R431" i="5" s="1"/>
  <c r="V432" i="5"/>
  <c r="R432" i="5" s="1"/>
  <c r="X432" i="5"/>
  <c r="V433" i="5"/>
  <c r="X433" i="5"/>
  <c r="V434" i="5"/>
  <c r="V435" i="5"/>
  <c r="V436" i="5"/>
  <c r="R436" i="5" s="1"/>
  <c r="X436" i="5"/>
  <c r="V437" i="5"/>
  <c r="X437" i="5"/>
  <c r="V438" i="5"/>
  <c r="V439" i="5"/>
  <c r="V440" i="5"/>
  <c r="X440" i="5"/>
  <c r="V441" i="5"/>
  <c r="X441" i="5"/>
  <c r="V442" i="5"/>
  <c r="X442" i="5"/>
  <c r="V443" i="5"/>
  <c r="V444" i="5"/>
  <c r="X444" i="5"/>
  <c r="V445" i="5"/>
  <c r="X445" i="5"/>
  <c r="V446" i="5"/>
  <c r="R446" i="5" s="1"/>
  <c r="V447" i="5"/>
  <c r="V448" i="5"/>
  <c r="X448" i="5"/>
  <c r="V449" i="5"/>
  <c r="X449" i="5"/>
  <c r="V450" i="5"/>
  <c r="V451" i="5"/>
  <c r="V452" i="5"/>
  <c r="R452" i="5" s="1"/>
  <c r="X452" i="5"/>
  <c r="V453" i="5"/>
  <c r="R453" i="5" s="1"/>
  <c r="X453" i="5"/>
  <c r="V454" i="5"/>
  <c r="V455" i="5"/>
  <c r="V456" i="5"/>
  <c r="X456" i="5"/>
  <c r="V457" i="5"/>
  <c r="R457" i="5" s="1"/>
  <c r="X457" i="5"/>
  <c r="V458" i="5"/>
  <c r="V459" i="5"/>
  <c r="V460" i="5"/>
  <c r="X460" i="5"/>
  <c r="V461" i="5"/>
  <c r="X461" i="5"/>
  <c r="V462" i="5"/>
  <c r="R462" i="5" s="1"/>
  <c r="X462" i="5"/>
  <c r="V463" i="5"/>
  <c r="V464" i="5"/>
  <c r="X464" i="5"/>
  <c r="V465" i="5"/>
  <c r="X465" i="5"/>
  <c r="V466" i="5"/>
  <c r="X466" i="5"/>
  <c r="V467" i="5"/>
  <c r="V468" i="5"/>
  <c r="X468" i="5"/>
  <c r="V469" i="5"/>
  <c r="X469" i="5"/>
  <c r="V470" i="5"/>
  <c r="X470" i="5"/>
  <c r="V471" i="5"/>
  <c r="R471" i="5" s="1"/>
  <c r="V472" i="5"/>
  <c r="X472" i="5"/>
  <c r="V473" i="5"/>
  <c r="X473" i="5"/>
  <c r="V474" i="5"/>
  <c r="X474" i="5"/>
  <c r="V475" i="5"/>
  <c r="R475" i="5" s="1"/>
  <c r="V476" i="5"/>
  <c r="R476" i="5" s="1"/>
  <c r="X476" i="5"/>
  <c r="V477" i="5"/>
  <c r="X477" i="5"/>
  <c r="V478" i="5"/>
  <c r="V479" i="5"/>
  <c r="V480" i="5"/>
  <c r="X480" i="5"/>
  <c r="V481" i="5"/>
  <c r="R481" i="5" s="1"/>
  <c r="X481" i="5"/>
  <c r="V482" i="5"/>
  <c r="V483" i="5"/>
  <c r="V484" i="5"/>
  <c r="R484" i="5" s="1"/>
  <c r="X484" i="5"/>
  <c r="V485" i="5"/>
  <c r="X485" i="5"/>
  <c r="V486" i="5"/>
  <c r="R486" i="5" s="1"/>
  <c r="V487" i="5"/>
  <c r="V488" i="5"/>
  <c r="R488" i="5" s="1"/>
  <c r="X488" i="5"/>
  <c r="V489" i="5"/>
  <c r="X489" i="5"/>
  <c r="V490" i="5"/>
  <c r="V491" i="5"/>
  <c r="V492" i="5"/>
  <c r="R492" i="5" s="1"/>
  <c r="X492" i="5"/>
  <c r="V493" i="5"/>
  <c r="X493" i="5"/>
  <c r="V494" i="5"/>
  <c r="V495" i="5"/>
  <c r="V496" i="5"/>
  <c r="X496" i="5"/>
  <c r="V497" i="5"/>
  <c r="R497" i="5" s="1"/>
  <c r="X497" i="5"/>
  <c r="V498" i="5"/>
  <c r="X498" i="5"/>
  <c r="V499" i="5"/>
  <c r="V500" i="5"/>
  <c r="R500" i="5" s="1"/>
  <c r="X500" i="5"/>
  <c r="V501" i="5"/>
  <c r="R501" i="5" s="1"/>
  <c r="X501" i="5"/>
  <c r="V502" i="5"/>
  <c r="X502" i="5"/>
  <c r="V503" i="5"/>
  <c r="V504" i="5"/>
  <c r="X504" i="5"/>
  <c r="V505" i="5"/>
  <c r="X505" i="5"/>
  <c r="V506" i="5"/>
  <c r="R506" i="5" s="1"/>
  <c r="V507" i="5"/>
  <c r="V508" i="5"/>
  <c r="X508" i="5"/>
  <c r="V509" i="5"/>
  <c r="X509" i="5"/>
  <c r="V510" i="5"/>
  <c r="V511" i="5"/>
  <c r="R511" i="5" s="1"/>
  <c r="V512" i="5"/>
  <c r="R512" i="5" s="1"/>
  <c r="X512" i="5"/>
  <c r="V513" i="5"/>
  <c r="X513" i="5"/>
  <c r="V514" i="5"/>
  <c r="X514" i="5"/>
  <c r="V515" i="5"/>
  <c r="V516" i="5"/>
  <c r="R516" i="5" s="1"/>
  <c r="X516" i="5"/>
  <c r="V517" i="5"/>
  <c r="X517" i="5"/>
  <c r="V518" i="5"/>
  <c r="V519" i="5"/>
  <c r="V520" i="5"/>
  <c r="X520" i="5"/>
  <c r="V521" i="5"/>
  <c r="R521" i="5" s="1"/>
  <c r="X521" i="5"/>
  <c r="V522" i="5"/>
  <c r="X522" i="5"/>
  <c r="V523" i="5"/>
  <c r="V524" i="5"/>
  <c r="X524" i="5"/>
  <c r="V525" i="5"/>
  <c r="X525" i="5"/>
  <c r="V526" i="5"/>
  <c r="R526" i="5" s="1"/>
  <c r="V527" i="5"/>
  <c r="R527" i="5" s="1"/>
  <c r="V528" i="5"/>
  <c r="X528" i="5"/>
  <c r="V529" i="5"/>
  <c r="X529" i="5"/>
  <c r="V530" i="5"/>
  <c r="X530" i="5"/>
  <c r="V531" i="5"/>
  <c r="R531" i="5" s="1"/>
  <c r="V532" i="5"/>
  <c r="X532" i="5"/>
  <c r="V533" i="5"/>
  <c r="X533" i="5"/>
  <c r="V534" i="5"/>
  <c r="X534" i="5"/>
  <c r="V535" i="5"/>
  <c r="R535" i="5" s="1"/>
  <c r="V536" i="5"/>
  <c r="R536" i="5" s="1"/>
  <c r="X536" i="5"/>
  <c r="V537" i="5"/>
  <c r="X537" i="5"/>
  <c r="V538" i="5"/>
  <c r="V539" i="5"/>
  <c r="V540" i="5"/>
  <c r="X540" i="5"/>
  <c r="V541" i="5"/>
  <c r="R541" i="5" s="1"/>
  <c r="X541" i="5"/>
  <c r="V542" i="5"/>
  <c r="V543" i="5"/>
  <c r="X543" i="5"/>
  <c r="V544" i="5"/>
  <c r="X544" i="5"/>
  <c r="V545" i="5"/>
  <c r="X545" i="5"/>
  <c r="V546" i="5"/>
  <c r="V547" i="5"/>
  <c r="R547" i="5" s="1"/>
  <c r="V548" i="5"/>
  <c r="X548" i="5"/>
  <c r="V549" i="5"/>
  <c r="X549" i="5"/>
  <c r="V550" i="5"/>
  <c r="R550" i="5" s="1"/>
  <c r="X550" i="5"/>
  <c r="V551" i="5"/>
  <c r="X551" i="5"/>
  <c r="V552" i="5"/>
  <c r="X552" i="5"/>
  <c r="V553" i="5"/>
  <c r="X553" i="5"/>
  <c r="V554" i="5"/>
  <c r="V555" i="5"/>
  <c r="R555" i="5" s="1"/>
  <c r="V556" i="5"/>
  <c r="R556" i="5" s="1"/>
  <c r="X556" i="5"/>
  <c r="V557" i="5"/>
  <c r="X557" i="5"/>
  <c r="V558" i="5"/>
  <c r="R558" i="5" s="1"/>
  <c r="V559" i="5"/>
  <c r="V560" i="5"/>
  <c r="R560" i="5" s="1"/>
  <c r="X560" i="5"/>
  <c r="V561" i="5"/>
  <c r="X561" i="5"/>
  <c r="V562" i="5"/>
  <c r="V563" i="5"/>
  <c r="X563" i="5"/>
  <c r="V564" i="5"/>
  <c r="X564" i="5"/>
  <c r="V565" i="5"/>
  <c r="R565" i="5" s="1"/>
  <c r="X565" i="5"/>
  <c r="V566" i="5"/>
  <c r="R566" i="5" s="1"/>
  <c r="X566" i="5"/>
  <c r="V567" i="5"/>
  <c r="V568" i="5"/>
  <c r="X568" i="5"/>
  <c r="V569" i="5"/>
  <c r="X569" i="5"/>
  <c r="V570" i="5"/>
  <c r="V571" i="5"/>
  <c r="V572" i="5"/>
  <c r="X572" i="5"/>
  <c r="V573" i="5"/>
  <c r="X573" i="5"/>
  <c r="V574" i="5"/>
  <c r="R574" i="5" s="1"/>
  <c r="V575" i="5"/>
  <c r="R575" i="5" s="1"/>
  <c r="V576" i="5"/>
  <c r="X576" i="5"/>
  <c r="V577" i="5"/>
  <c r="X577" i="5"/>
  <c r="V578" i="5"/>
  <c r="V579" i="5"/>
  <c r="V580" i="5"/>
  <c r="R580" i="5" s="1"/>
  <c r="X580" i="5"/>
  <c r="V581" i="5"/>
  <c r="X581" i="5"/>
  <c r="V582" i="5"/>
  <c r="X582" i="5"/>
  <c r="V583" i="5"/>
  <c r="V584" i="5"/>
  <c r="X584" i="5"/>
  <c r="V585" i="5"/>
  <c r="R585" i="5" s="1"/>
  <c r="X585" i="5"/>
  <c r="V586" i="5"/>
  <c r="X586" i="5"/>
  <c r="V587" i="5"/>
  <c r="V588" i="5"/>
  <c r="X588" i="5"/>
  <c r="V589" i="5"/>
  <c r="R589" i="5" s="1"/>
  <c r="X589" i="5"/>
  <c r="V590" i="5"/>
  <c r="X590" i="5"/>
  <c r="V591" i="5"/>
  <c r="V592" i="5"/>
  <c r="X592" i="5"/>
  <c r="V593" i="5"/>
  <c r="X593" i="5"/>
  <c r="V594" i="5"/>
  <c r="R594" i="5" s="1"/>
  <c r="V595" i="5"/>
  <c r="V596" i="5"/>
  <c r="X596" i="5"/>
  <c r="V597" i="5"/>
  <c r="X597" i="5"/>
  <c r="V598" i="5"/>
  <c r="X598" i="5"/>
  <c r="V599" i="5"/>
  <c r="R599" i="5" s="1"/>
  <c r="V600" i="5"/>
  <c r="X600" i="5"/>
  <c r="V601" i="5"/>
  <c r="X601" i="5"/>
  <c r="V602" i="5"/>
  <c r="V603" i="5"/>
  <c r="V604" i="5"/>
  <c r="R604" i="5" s="1"/>
  <c r="X604" i="5"/>
  <c r="V605" i="5"/>
  <c r="X605" i="5"/>
  <c r="V606" i="5"/>
  <c r="X606" i="5"/>
  <c r="V607" i="5"/>
  <c r="V608" i="5"/>
  <c r="X608" i="5"/>
  <c r="V609" i="5"/>
  <c r="R609" i="5" s="1"/>
  <c r="X609" i="5"/>
  <c r="V610" i="5"/>
  <c r="X610" i="5"/>
  <c r="V611" i="5"/>
  <c r="V612" i="5"/>
  <c r="X612" i="5"/>
  <c r="V613" i="5"/>
  <c r="R613" i="5" s="1"/>
  <c r="X613" i="5"/>
  <c r="V614" i="5"/>
  <c r="X614" i="5"/>
  <c r="V615" i="5"/>
  <c r="V616" i="5"/>
  <c r="R616" i="5" s="1"/>
  <c r="X616" i="5"/>
  <c r="V617" i="5"/>
  <c r="X617" i="5"/>
  <c r="V618" i="5"/>
  <c r="R618" i="5" s="1"/>
  <c r="X618" i="5"/>
  <c r="V619" i="5"/>
  <c r="V620" i="5"/>
  <c r="X620" i="5"/>
  <c r="V621" i="5"/>
  <c r="X621" i="5"/>
  <c r="V622" i="5"/>
  <c r="R622" i="5" s="1"/>
  <c r="X622" i="5"/>
  <c r="V623" i="5"/>
  <c r="V624" i="5"/>
  <c r="X624" i="5"/>
  <c r="V625" i="5"/>
  <c r="X625" i="5"/>
  <c r="V626" i="5"/>
  <c r="X626" i="5"/>
  <c r="V627" i="5"/>
  <c r="R627" i="5" s="1"/>
  <c r="V628" i="5"/>
  <c r="R628" i="5" s="1"/>
  <c r="X628" i="5"/>
  <c r="V629" i="5"/>
  <c r="X629" i="5"/>
  <c r="V630" i="5"/>
  <c r="R630" i="5" s="1"/>
  <c r="X630" i="5"/>
  <c r="V631" i="5"/>
  <c r="V632" i="5"/>
  <c r="R632" i="5" s="1"/>
  <c r="X632" i="5"/>
  <c r="V633" i="5"/>
  <c r="X633" i="5"/>
  <c r="V634" i="5"/>
  <c r="V635" i="5"/>
  <c r="V636" i="5"/>
  <c r="X636" i="5"/>
  <c r="V637" i="5"/>
  <c r="R637" i="5" s="1"/>
  <c r="X637" i="5"/>
  <c r="V638" i="5"/>
  <c r="X638" i="5"/>
  <c r="V639" i="5"/>
  <c r="V640" i="5"/>
  <c r="X640" i="5"/>
  <c r="V641" i="5"/>
  <c r="R641" i="5" s="1"/>
  <c r="X641" i="5"/>
  <c r="V642" i="5"/>
  <c r="X642" i="5"/>
  <c r="V643" i="5"/>
  <c r="V644" i="5"/>
  <c r="X644" i="5"/>
  <c r="V645" i="5"/>
  <c r="X645" i="5"/>
  <c r="V646" i="5"/>
  <c r="R646" i="5" s="1"/>
  <c r="X646" i="5"/>
  <c r="V647" i="5"/>
  <c r="V648" i="5"/>
  <c r="X648" i="5"/>
  <c r="V649" i="5"/>
  <c r="X649" i="5"/>
  <c r="V650" i="5"/>
  <c r="R650" i="5" s="1"/>
  <c r="X650" i="5"/>
  <c r="V651" i="5"/>
  <c r="V652" i="5"/>
  <c r="X652" i="5"/>
  <c r="V653" i="5"/>
  <c r="X653" i="5"/>
  <c r="V654" i="5"/>
  <c r="X654" i="5"/>
  <c r="V655" i="5"/>
  <c r="R655" i="5" s="1"/>
  <c r="V656" i="5"/>
  <c r="X656" i="5"/>
  <c r="V657" i="5"/>
  <c r="X657" i="5"/>
  <c r="V658" i="5"/>
  <c r="X658" i="5"/>
  <c r="V659" i="5"/>
  <c r="R659" i="5" s="1"/>
  <c r="V660" i="5"/>
  <c r="R660" i="5" s="1"/>
  <c r="X660" i="5"/>
  <c r="V661" i="5"/>
  <c r="X661" i="5"/>
  <c r="V662" i="5"/>
  <c r="V663" i="5"/>
  <c r="V664" i="5"/>
  <c r="X664" i="5"/>
  <c r="V665" i="5"/>
  <c r="R665" i="5" s="1"/>
  <c r="X665" i="5"/>
  <c r="V666" i="5"/>
  <c r="X666" i="5"/>
  <c r="V667" i="5"/>
  <c r="V668" i="5"/>
  <c r="X668" i="5"/>
  <c r="V669" i="5"/>
  <c r="R669" i="5" s="1"/>
  <c r="X669" i="5"/>
  <c r="V670" i="5"/>
  <c r="X670" i="5"/>
  <c r="V671" i="5"/>
  <c r="V672" i="5"/>
  <c r="V673" i="5"/>
  <c r="X673" i="5"/>
  <c r="V674" i="5"/>
  <c r="R674" i="5" s="1"/>
  <c r="X674" i="5"/>
  <c r="V675" i="5"/>
  <c r="V676" i="5"/>
  <c r="X676" i="5"/>
  <c r="V677" i="5"/>
  <c r="X677" i="5"/>
  <c r="V678" i="5"/>
  <c r="R678" i="5" s="1"/>
  <c r="V679" i="5"/>
  <c r="V680" i="5"/>
  <c r="R680" i="5" s="1"/>
  <c r="X680" i="5"/>
  <c r="V681" i="5"/>
  <c r="X681" i="5"/>
  <c r="V682" i="5"/>
  <c r="V683" i="5"/>
  <c r="V684" i="5"/>
  <c r="X684" i="5"/>
  <c r="V685" i="5"/>
  <c r="R685" i="5" s="1"/>
  <c r="X685" i="5"/>
  <c r="V686" i="5"/>
  <c r="X686" i="5"/>
  <c r="V687" i="5"/>
  <c r="V688" i="5"/>
  <c r="X688" i="5"/>
  <c r="V689" i="5"/>
  <c r="R689" i="5" s="1"/>
  <c r="X689" i="5"/>
  <c r="V690" i="5"/>
  <c r="X690" i="5"/>
  <c r="V691" i="5"/>
  <c r="V692" i="5"/>
  <c r="X692" i="5"/>
  <c r="V693" i="5"/>
  <c r="X693" i="5"/>
  <c r="V694" i="5"/>
  <c r="R694" i="5" s="1"/>
  <c r="X694" i="5"/>
  <c r="V695" i="5"/>
  <c r="V696" i="5"/>
  <c r="X696" i="5"/>
  <c r="V697" i="5"/>
  <c r="R697" i="5" s="1"/>
  <c r="X697" i="5"/>
  <c r="V698" i="5"/>
  <c r="R698" i="5" s="1"/>
  <c r="X698" i="5"/>
  <c r="V699" i="5"/>
  <c r="V700" i="5"/>
  <c r="X700" i="5"/>
  <c r="V701" i="5"/>
  <c r="X701" i="5"/>
  <c r="V702" i="5"/>
  <c r="V703" i="5"/>
  <c r="R703" i="5" s="1"/>
  <c r="V704" i="5"/>
  <c r="R704" i="5" s="1"/>
  <c r="X704" i="5"/>
  <c r="V705" i="5"/>
  <c r="X705" i="5"/>
  <c r="V706" i="5"/>
  <c r="X706" i="5"/>
  <c r="V707" i="5"/>
  <c r="R707" i="5" s="1"/>
  <c r="V708" i="5"/>
  <c r="X708" i="5"/>
  <c r="V709" i="5"/>
  <c r="X709" i="5"/>
  <c r="V710" i="5"/>
  <c r="V711" i="5"/>
  <c r="V712" i="5"/>
  <c r="X712" i="5"/>
  <c r="V713" i="5"/>
  <c r="X713" i="5"/>
  <c r="V714" i="5"/>
  <c r="X714" i="5"/>
  <c r="V715" i="5"/>
  <c r="V716" i="5"/>
  <c r="X716" i="5"/>
  <c r="V717" i="5"/>
  <c r="X717" i="5"/>
  <c r="V718" i="5"/>
  <c r="V719" i="5"/>
  <c r="V720" i="5"/>
  <c r="X720" i="5"/>
  <c r="V721" i="5"/>
  <c r="R721" i="5" s="1"/>
  <c r="X721" i="5"/>
  <c r="V722" i="5"/>
  <c r="X722" i="5"/>
  <c r="V723" i="5"/>
  <c r="R723" i="5" s="1"/>
  <c r="V724" i="5"/>
  <c r="X724" i="5"/>
  <c r="V725" i="5"/>
  <c r="X725" i="5"/>
  <c r="V726" i="5"/>
  <c r="X726" i="5"/>
  <c r="V727" i="5"/>
  <c r="R727" i="5" s="1"/>
  <c r="V728" i="5"/>
  <c r="R728" i="5" s="1"/>
  <c r="X728" i="5"/>
  <c r="V729" i="5"/>
  <c r="X729" i="5"/>
  <c r="V730" i="5"/>
  <c r="V731" i="5"/>
  <c r="V732" i="5"/>
  <c r="X732" i="5"/>
  <c r="V733" i="5"/>
  <c r="R733" i="5" s="1"/>
  <c r="X733" i="5"/>
  <c r="V734" i="5"/>
  <c r="X734" i="5"/>
  <c r="V735" i="5"/>
  <c r="R735" i="5" s="1"/>
  <c r="V736" i="5"/>
  <c r="X736" i="5"/>
  <c r="V737" i="5"/>
  <c r="R737" i="5" s="1"/>
  <c r="X737" i="5"/>
  <c r="V738" i="5"/>
  <c r="X738" i="5"/>
  <c r="V739" i="5"/>
  <c r="V740" i="5"/>
  <c r="X740" i="5"/>
  <c r="V741" i="5"/>
  <c r="R741" i="5" s="1"/>
  <c r="X741" i="5"/>
  <c r="V742" i="5"/>
  <c r="R742" i="5" s="1"/>
  <c r="X742" i="5"/>
  <c r="V743" i="5"/>
  <c r="V744" i="5"/>
  <c r="R744" i="5" s="1"/>
  <c r="X744" i="5"/>
  <c r="V745" i="5"/>
  <c r="X745" i="5"/>
  <c r="V746" i="5"/>
  <c r="R746" i="5" s="1"/>
  <c r="X746" i="5"/>
  <c r="V747" i="5"/>
  <c r="V748" i="5"/>
  <c r="X748" i="5"/>
  <c r="V749" i="5"/>
  <c r="X749" i="5"/>
  <c r="V750" i="5"/>
  <c r="V751" i="5"/>
  <c r="V752" i="5"/>
  <c r="R752" i="5" s="1"/>
  <c r="X752" i="5"/>
  <c r="V753" i="5"/>
  <c r="X753" i="5"/>
  <c r="V754" i="5"/>
  <c r="V755" i="5"/>
  <c r="R755" i="5" s="1"/>
  <c r="V756" i="5"/>
  <c r="X756" i="5"/>
  <c r="V757" i="5"/>
  <c r="R757" i="5" s="1"/>
  <c r="X757" i="5"/>
  <c r="V758" i="5"/>
  <c r="X758" i="5"/>
  <c r="V759" i="5"/>
  <c r="V760" i="5"/>
  <c r="X760" i="5"/>
  <c r="V761" i="5"/>
  <c r="R761" i="5" s="1"/>
  <c r="X761" i="5"/>
  <c r="V762" i="5"/>
  <c r="X762" i="5"/>
  <c r="V763" i="5"/>
  <c r="V764" i="5"/>
  <c r="R764" i="5" s="1"/>
  <c r="X764" i="5"/>
  <c r="V765" i="5"/>
  <c r="X765" i="5"/>
  <c r="V766" i="5"/>
  <c r="R766" i="5" s="1"/>
  <c r="V767" i="5"/>
  <c r="V768" i="5"/>
  <c r="X768" i="5"/>
  <c r="V769" i="5"/>
  <c r="R769" i="5" s="1"/>
  <c r="X769" i="5"/>
  <c r="V770" i="5"/>
  <c r="X770" i="5"/>
  <c r="V771" i="5"/>
  <c r="R771" i="5" s="1"/>
  <c r="V772" i="5"/>
  <c r="X772" i="5"/>
  <c r="V773" i="5"/>
  <c r="X773" i="5"/>
  <c r="V774" i="5"/>
  <c r="X774" i="5"/>
  <c r="V775" i="5"/>
  <c r="V776" i="5"/>
  <c r="R776" i="5" s="1"/>
  <c r="X776" i="5"/>
  <c r="V777" i="5"/>
  <c r="X777" i="5"/>
  <c r="V778" i="5"/>
  <c r="X778" i="5"/>
  <c r="V779" i="5"/>
  <c r="V780" i="5"/>
  <c r="X780" i="5"/>
  <c r="V781" i="5"/>
  <c r="X781" i="5"/>
  <c r="V782" i="5"/>
  <c r="R782" i="5" s="1"/>
  <c r="X782" i="5"/>
  <c r="V783" i="5"/>
  <c r="V784" i="5"/>
  <c r="X784" i="5"/>
  <c r="V785" i="5"/>
  <c r="R785" i="5" s="1"/>
  <c r="X785" i="5"/>
  <c r="V786" i="5"/>
  <c r="X786" i="5"/>
  <c r="V787" i="5"/>
  <c r="R787" i="5" s="1"/>
  <c r="V788" i="5"/>
  <c r="X788" i="5"/>
  <c r="V789" i="5"/>
  <c r="R789" i="5" s="1"/>
  <c r="X789" i="5"/>
  <c r="V790" i="5"/>
  <c r="X790" i="5"/>
  <c r="V791" i="5"/>
  <c r="V792" i="5"/>
  <c r="X792" i="5"/>
  <c r="V793" i="5"/>
  <c r="X793" i="5"/>
  <c r="V794" i="5"/>
  <c r="V795" i="5"/>
  <c r="V796" i="5"/>
  <c r="X796" i="5"/>
  <c r="V797" i="5"/>
  <c r="R797" i="5" s="1"/>
  <c r="X797" i="5"/>
  <c r="V798" i="5"/>
  <c r="V799" i="5"/>
  <c r="R799" i="5" s="1"/>
  <c r="V800" i="5"/>
  <c r="R800" i="5" s="1"/>
  <c r="X800" i="5"/>
  <c r="V801" i="5"/>
  <c r="X801" i="5"/>
  <c r="V802" i="5"/>
  <c r="X802" i="5"/>
  <c r="V803" i="5"/>
  <c r="V804" i="5"/>
  <c r="R804" i="5" s="1"/>
  <c r="X804" i="5"/>
  <c r="V805" i="5"/>
  <c r="X805" i="5"/>
  <c r="V806" i="5"/>
  <c r="X806" i="5"/>
  <c r="V807" i="5"/>
  <c r="V808" i="5"/>
  <c r="X808" i="5"/>
  <c r="V809" i="5"/>
  <c r="R809" i="5" s="1"/>
  <c r="X809" i="5"/>
  <c r="V810" i="5"/>
  <c r="R810" i="5" s="1"/>
  <c r="V811" i="5"/>
  <c r="V812" i="5"/>
  <c r="X812" i="5"/>
  <c r="V813" i="5"/>
  <c r="X813" i="5"/>
  <c r="V814" i="5"/>
  <c r="R814" i="5" s="1"/>
  <c r="V815" i="5"/>
  <c r="V816" i="5"/>
  <c r="X816" i="5"/>
  <c r="V817" i="5"/>
  <c r="X817" i="5"/>
  <c r="V818" i="5"/>
  <c r="V819" i="5"/>
  <c r="V820" i="5"/>
  <c r="R820" i="5" s="1"/>
  <c r="X820" i="5"/>
  <c r="V821" i="5"/>
  <c r="X821" i="5"/>
  <c r="V822" i="5"/>
  <c r="X822" i="5"/>
  <c r="V823" i="5"/>
  <c r="V824" i="5"/>
  <c r="R824" i="5" s="1"/>
  <c r="X824" i="5"/>
  <c r="V825" i="5"/>
  <c r="X825" i="5"/>
  <c r="V826" i="5"/>
  <c r="X826" i="5"/>
  <c r="V827" i="5"/>
  <c r="V828" i="5"/>
  <c r="X828" i="5"/>
  <c r="V829" i="5"/>
  <c r="R829" i="5" s="1"/>
  <c r="X829" i="5"/>
  <c r="V830" i="5"/>
  <c r="V831" i="5"/>
  <c r="V832" i="5"/>
  <c r="X832" i="5"/>
  <c r="V833" i="5"/>
  <c r="X833" i="5"/>
  <c r="V834" i="5"/>
  <c r="R834" i="5" s="1"/>
  <c r="X834" i="5"/>
  <c r="V835" i="5"/>
  <c r="V836" i="5"/>
  <c r="X836" i="5"/>
  <c r="V837" i="5"/>
  <c r="X837" i="5"/>
  <c r="V838" i="5"/>
  <c r="R838" i="5" s="1"/>
  <c r="V839" i="5"/>
  <c r="V840" i="5"/>
  <c r="X840" i="5"/>
  <c r="V841" i="5"/>
  <c r="X841" i="5"/>
  <c r="V842" i="5"/>
  <c r="X842" i="5"/>
  <c r="V843" i="5"/>
  <c r="R843" i="5" s="1"/>
  <c r="V844" i="5"/>
  <c r="R844" i="5" s="1"/>
  <c r="X844" i="5"/>
  <c r="V845" i="5"/>
  <c r="X845" i="5"/>
  <c r="V846" i="5"/>
  <c r="X846" i="5"/>
  <c r="V847" i="5"/>
  <c r="V848" i="5"/>
  <c r="R848" i="5" s="1"/>
  <c r="X848" i="5"/>
  <c r="V849" i="5"/>
  <c r="X849" i="5"/>
  <c r="V850" i="5"/>
  <c r="V851" i="5"/>
  <c r="R851" i="5" s="1"/>
  <c r="V852" i="5"/>
  <c r="X852" i="5"/>
  <c r="V853" i="5"/>
  <c r="R853" i="5" s="1"/>
  <c r="X853" i="5"/>
  <c r="V854" i="5"/>
  <c r="V855" i="5"/>
  <c r="V856" i="5"/>
  <c r="X856" i="5"/>
  <c r="V857" i="5"/>
  <c r="X857" i="5"/>
  <c r="V858" i="5"/>
  <c r="X858" i="5"/>
  <c r="V859" i="5"/>
  <c r="V860" i="5"/>
  <c r="X860" i="5"/>
  <c r="V861" i="5"/>
  <c r="X861" i="5"/>
  <c r="V862" i="5"/>
  <c r="X862" i="5"/>
  <c r="V863" i="5"/>
  <c r="R863" i="5" s="1"/>
  <c r="V864" i="5"/>
  <c r="X864" i="5"/>
  <c r="V865" i="5"/>
  <c r="X865" i="5"/>
  <c r="V866" i="5"/>
  <c r="V867" i="5"/>
  <c r="V868" i="5"/>
  <c r="R868" i="5" s="1"/>
  <c r="X868" i="5"/>
  <c r="V869" i="5"/>
  <c r="X869" i="5"/>
  <c r="V870" i="5"/>
  <c r="X870" i="5"/>
  <c r="V871" i="5"/>
  <c r="V872" i="5"/>
  <c r="X872" i="5"/>
  <c r="V873" i="5"/>
  <c r="R873" i="5" s="1"/>
  <c r="X873" i="5"/>
  <c r="V874" i="5"/>
  <c r="X874" i="5"/>
  <c r="V875" i="5"/>
  <c r="V876" i="5"/>
  <c r="X876" i="5"/>
  <c r="V877" i="5"/>
  <c r="R877" i="5" s="1"/>
  <c r="X877" i="5"/>
  <c r="V878" i="5"/>
  <c r="X878" i="5"/>
  <c r="V879" i="5"/>
  <c r="V880" i="5"/>
  <c r="X880" i="5"/>
  <c r="V881" i="5"/>
  <c r="X881" i="5"/>
  <c r="V882" i="5"/>
  <c r="X882" i="5"/>
  <c r="V883" i="5"/>
  <c r="X883" i="5"/>
  <c r="V884" i="5"/>
  <c r="X884" i="5"/>
  <c r="V885" i="5"/>
  <c r="X885" i="5"/>
  <c r="V886" i="5"/>
  <c r="R886" i="5" s="1"/>
  <c r="V887" i="5"/>
  <c r="V888" i="5"/>
  <c r="X888" i="5"/>
  <c r="V889" i="5"/>
  <c r="X889" i="5"/>
  <c r="V890" i="5"/>
  <c r="V891" i="5"/>
  <c r="R891" i="5" s="1"/>
  <c r="V892" i="5"/>
  <c r="R892" i="5" s="1"/>
  <c r="X892" i="5"/>
  <c r="V893" i="5"/>
  <c r="X893" i="5"/>
  <c r="V894" i="5"/>
  <c r="X894" i="5"/>
  <c r="V895" i="5"/>
  <c r="V896" i="5"/>
  <c r="X896" i="5"/>
  <c r="V897" i="5"/>
  <c r="X897" i="5"/>
  <c r="V898" i="5"/>
  <c r="X898" i="5"/>
  <c r="V899" i="5"/>
  <c r="V900" i="5"/>
  <c r="X900" i="5"/>
  <c r="V901" i="5"/>
  <c r="R901" i="5" s="1"/>
  <c r="X901" i="5"/>
  <c r="V902" i="5"/>
  <c r="V903" i="5"/>
  <c r="V904" i="5"/>
  <c r="X904" i="5"/>
  <c r="V905" i="5"/>
  <c r="X905" i="5"/>
  <c r="V906" i="5"/>
  <c r="R906" i="5" s="1"/>
  <c r="X906" i="5"/>
  <c r="V907" i="5"/>
  <c r="V908" i="5"/>
  <c r="X908" i="5"/>
  <c r="V909" i="5"/>
  <c r="X909" i="5"/>
  <c r="V910" i="5"/>
  <c r="R910" i="5" s="1"/>
  <c r="X910" i="5"/>
  <c r="V911" i="5"/>
  <c r="V912" i="5"/>
  <c r="X912" i="5"/>
  <c r="V913" i="5"/>
  <c r="X913" i="5"/>
  <c r="V914" i="5"/>
  <c r="V915" i="5"/>
  <c r="V916" i="5"/>
  <c r="R916" i="5" s="1"/>
  <c r="X916" i="5"/>
  <c r="V917" i="5"/>
  <c r="X917" i="5"/>
  <c r="V918" i="5"/>
  <c r="V919" i="5"/>
  <c r="V920" i="5"/>
  <c r="X920" i="5"/>
  <c r="V921" i="5"/>
  <c r="R921" i="5" s="1"/>
  <c r="X921" i="5"/>
  <c r="V922" i="5"/>
  <c r="X922" i="5"/>
  <c r="V923" i="5"/>
  <c r="V924" i="5"/>
  <c r="X924" i="5"/>
  <c r="V925" i="5"/>
  <c r="R925" i="5" s="1"/>
  <c r="X925" i="5"/>
  <c r="V926" i="5"/>
  <c r="V927" i="5"/>
  <c r="V928" i="5"/>
  <c r="X928" i="5"/>
  <c r="V929" i="5"/>
  <c r="X929" i="5"/>
  <c r="V930" i="5"/>
  <c r="X930" i="5"/>
  <c r="V931" i="5"/>
  <c r="X931" i="5"/>
  <c r="V932" i="5"/>
  <c r="X932" i="5"/>
  <c r="V933" i="5"/>
  <c r="R933" i="5" s="1"/>
  <c r="X933" i="5"/>
  <c r="V934" i="5"/>
  <c r="R934" i="5" s="1"/>
  <c r="X934" i="5"/>
  <c r="V935" i="5"/>
  <c r="V936" i="5"/>
  <c r="X936" i="5"/>
  <c r="V937" i="5"/>
  <c r="X937" i="5"/>
  <c r="V938" i="5"/>
  <c r="X938" i="5"/>
  <c r="V939" i="5"/>
  <c r="R939" i="5" s="1"/>
  <c r="V940" i="5"/>
  <c r="X940" i="5"/>
  <c r="V941" i="5"/>
  <c r="X941" i="5"/>
  <c r="V942" i="5"/>
  <c r="V943" i="5"/>
  <c r="V944" i="5"/>
  <c r="X944" i="5"/>
  <c r="V945" i="5"/>
  <c r="X945" i="5"/>
  <c r="V946" i="5"/>
  <c r="V947" i="5"/>
  <c r="V948" i="5"/>
  <c r="X948" i="5"/>
  <c r="V949" i="5"/>
  <c r="R949" i="5" s="1"/>
  <c r="X949" i="5"/>
  <c r="V950" i="5"/>
  <c r="V951" i="5"/>
  <c r="V952" i="5"/>
  <c r="X952" i="5"/>
  <c r="V953" i="5"/>
  <c r="X953" i="5"/>
  <c r="V954" i="5"/>
  <c r="R954" i="5" s="1"/>
  <c r="X954" i="5"/>
  <c r="V955" i="5"/>
  <c r="V956" i="5"/>
  <c r="X956" i="5"/>
  <c r="V957" i="5"/>
  <c r="X957" i="5"/>
  <c r="V958" i="5"/>
  <c r="X958" i="5"/>
  <c r="V959" i="5"/>
  <c r="R959" i="5" s="1"/>
  <c r="V960" i="5"/>
  <c r="X960" i="5"/>
  <c r="V961" i="5"/>
  <c r="X961" i="5"/>
  <c r="V962" i="5"/>
  <c r="V963" i="5"/>
  <c r="V964" i="5"/>
  <c r="R964" i="5" s="1"/>
  <c r="X964" i="5"/>
  <c r="V965" i="5"/>
  <c r="X965" i="5"/>
  <c r="V966" i="5"/>
  <c r="X966" i="5"/>
  <c r="V967" i="5"/>
  <c r="V968" i="5"/>
  <c r="X968" i="5"/>
  <c r="V969" i="5"/>
  <c r="R969" i="5" s="1"/>
  <c r="X969" i="5"/>
  <c r="V970" i="5"/>
  <c r="V971" i="5"/>
  <c r="V972" i="5"/>
  <c r="X972" i="5"/>
  <c r="V973" i="5"/>
  <c r="X973" i="5"/>
  <c r="V974" i="5"/>
  <c r="R974" i="5" s="1"/>
  <c r="X974" i="5"/>
  <c r="V975" i="5"/>
  <c r="V976" i="5"/>
  <c r="X976" i="5"/>
  <c r="V977" i="5"/>
  <c r="X977" i="5"/>
  <c r="V978" i="5"/>
  <c r="R978" i="5" s="1"/>
  <c r="V979" i="5"/>
  <c r="V980" i="5"/>
  <c r="X980" i="5"/>
  <c r="V981" i="5"/>
  <c r="X981" i="5"/>
  <c r="V982" i="5"/>
  <c r="X982" i="5"/>
  <c r="V983" i="5"/>
  <c r="V984" i="5"/>
  <c r="R984" i="5" s="1"/>
  <c r="X984" i="5"/>
  <c r="V985" i="5"/>
  <c r="X985" i="5"/>
  <c r="V986" i="5"/>
  <c r="X986" i="5"/>
  <c r="V987" i="5"/>
  <c r="V988" i="5"/>
  <c r="R988" i="5" s="1"/>
  <c r="X988" i="5"/>
  <c r="V989" i="5"/>
  <c r="X989" i="5"/>
  <c r="V990" i="5"/>
  <c r="X990" i="5"/>
  <c r="V991" i="5"/>
  <c r="V992" i="5"/>
  <c r="X992" i="5"/>
  <c r="V993" i="5"/>
  <c r="R993" i="5" s="1"/>
  <c r="X993" i="5"/>
  <c r="V994" i="5"/>
  <c r="V995" i="5"/>
  <c r="V996" i="5"/>
  <c r="X996" i="5"/>
  <c r="V997" i="5"/>
  <c r="X997" i="5"/>
  <c r="V998" i="5"/>
  <c r="R998" i="5" s="1"/>
  <c r="X998" i="5"/>
  <c r="V999" i="5"/>
  <c r="V1000" i="5"/>
  <c r="X1000" i="5"/>
  <c r="V1001" i="5"/>
  <c r="X1001" i="5"/>
  <c r="V1002" i="5"/>
  <c r="V1003" i="5"/>
  <c r="R1003" i="5" s="1"/>
  <c r="V1004" i="5"/>
  <c r="X1004" i="5"/>
  <c r="V1005" i="5"/>
  <c r="X1005" i="5"/>
  <c r="V1006" i="5"/>
  <c r="X1006" i="5"/>
  <c r="V1007" i="5"/>
  <c r="R1007" i="5" s="1"/>
  <c r="V1008" i="5"/>
  <c r="R1008" i="5" s="1"/>
  <c r="X1008" i="5"/>
  <c r="V1009" i="5"/>
  <c r="X1009" i="5"/>
  <c r="V1010" i="5"/>
  <c r="X1010" i="5"/>
  <c r="V1011" i="5"/>
  <c r="V1012" i="5"/>
  <c r="R1012" i="5" s="1"/>
  <c r="X1012" i="5"/>
  <c r="V1013" i="5"/>
  <c r="X1013" i="5"/>
  <c r="V1014" i="5"/>
  <c r="V1015" i="5"/>
  <c r="V1016" i="5"/>
  <c r="X1016" i="5"/>
  <c r="V1017" i="5"/>
  <c r="R1017" i="5" s="1"/>
  <c r="X1017" i="5"/>
  <c r="V1018" i="5"/>
  <c r="X1018" i="5"/>
  <c r="V1019" i="5"/>
  <c r="V1020" i="5"/>
  <c r="X1020" i="5"/>
  <c r="V1021" i="5"/>
  <c r="X1021" i="5"/>
  <c r="V1022" i="5"/>
  <c r="R1022" i="5" s="1"/>
  <c r="X1022" i="5"/>
  <c r="V1023" i="5"/>
  <c r="V1024" i="5"/>
  <c r="X1024" i="5"/>
  <c r="V1025" i="5"/>
  <c r="R1025" i="5" s="1"/>
  <c r="X1025" i="5"/>
  <c r="V1026" i="5"/>
  <c r="X1026" i="5"/>
  <c r="V1027" i="5"/>
  <c r="V1028" i="5"/>
  <c r="X1028" i="5"/>
  <c r="V1029" i="5"/>
  <c r="X1029" i="5"/>
  <c r="V1030" i="5"/>
  <c r="X1030" i="5"/>
  <c r="V1031" i="5"/>
  <c r="R1031" i="5" s="1"/>
  <c r="V1032" i="5"/>
  <c r="X1032" i="5"/>
  <c r="V1033" i="5"/>
  <c r="X1033" i="5"/>
  <c r="V1034" i="5"/>
  <c r="X1034" i="5"/>
  <c r="V1035" i="5"/>
  <c r="R1035" i="5" s="1"/>
  <c r="V1036" i="5"/>
  <c r="R1036" i="5" s="1"/>
  <c r="X1036" i="5"/>
  <c r="V1037" i="5"/>
  <c r="X1037" i="5"/>
  <c r="V1038" i="5"/>
  <c r="X1038" i="5"/>
  <c r="V1039" i="5"/>
  <c r="V1040" i="5"/>
  <c r="X1040" i="5"/>
  <c r="V1041" i="5"/>
  <c r="X1041" i="5"/>
  <c r="V1042" i="5"/>
  <c r="X1042" i="5"/>
  <c r="V1043" i="5"/>
  <c r="V1044" i="5"/>
  <c r="X1044" i="5"/>
  <c r="V1045" i="5"/>
  <c r="R1045" i="5" s="1"/>
  <c r="X1045" i="5"/>
  <c r="V1046" i="5"/>
  <c r="V1047" i="5"/>
  <c r="V1048" i="5"/>
  <c r="X1048" i="5"/>
  <c r="V1049" i="5"/>
  <c r="X1049" i="5"/>
  <c r="V1050" i="5"/>
  <c r="R1050" i="5" s="1"/>
  <c r="X1050" i="5"/>
  <c r="V1051" i="5"/>
  <c r="V1052" i="5"/>
  <c r="X1052" i="5"/>
  <c r="V1053" i="5"/>
  <c r="X1053" i="5"/>
  <c r="V1054" i="5"/>
  <c r="R1054" i="5" s="1"/>
  <c r="X1054" i="5"/>
  <c r="V1055" i="5"/>
  <c r="V1056" i="5"/>
  <c r="X1056" i="5"/>
  <c r="V1057" i="5"/>
  <c r="X1057" i="5"/>
  <c r="V1058" i="5"/>
  <c r="X1058" i="5"/>
  <c r="V1059" i="5"/>
  <c r="R1059" i="5" s="1"/>
  <c r="V1060" i="5"/>
  <c r="X1060" i="5"/>
  <c r="V1061" i="5"/>
  <c r="X1061" i="5"/>
  <c r="V1062" i="5"/>
  <c r="X1062" i="5"/>
  <c r="V1063" i="5"/>
  <c r="V1064" i="5"/>
  <c r="R1064" i="5" s="1"/>
  <c r="X1064" i="5"/>
  <c r="V1065" i="5"/>
  <c r="X1065" i="5"/>
  <c r="V1066" i="5"/>
  <c r="X1066" i="5"/>
  <c r="V1067" i="5"/>
  <c r="V1068" i="5"/>
  <c r="R1068" i="5" s="1"/>
  <c r="X1068" i="5"/>
  <c r="V1069" i="5"/>
  <c r="X1069" i="5"/>
  <c r="V1070" i="5"/>
  <c r="X1070" i="5"/>
  <c r="V1071" i="5"/>
  <c r="V1072" i="5"/>
  <c r="X1072" i="5"/>
  <c r="V1073" i="5"/>
  <c r="R1073" i="5" s="1"/>
  <c r="X1073" i="5"/>
  <c r="V1074" i="5"/>
  <c r="V1075" i="5"/>
  <c r="V1076" i="5"/>
  <c r="X1076" i="5"/>
  <c r="V1077" i="5"/>
  <c r="X1077" i="5"/>
  <c r="V1078" i="5"/>
  <c r="R1078" i="5" s="1"/>
  <c r="X1078" i="5"/>
  <c r="V1079" i="5"/>
  <c r="V1080" i="5"/>
  <c r="X1080" i="5"/>
  <c r="V1081" i="5"/>
  <c r="X1081" i="5"/>
  <c r="V1082" i="5"/>
  <c r="R1082" i="5" s="1"/>
  <c r="X1082" i="5"/>
  <c r="V1083" i="5"/>
  <c r="V1084" i="5"/>
  <c r="X1084" i="5"/>
  <c r="V1085" i="5"/>
  <c r="R1085" i="5" s="1"/>
  <c r="X1085" i="5"/>
  <c r="V1086" i="5"/>
  <c r="X1086" i="5"/>
  <c r="V1087" i="5"/>
  <c r="R1087" i="5" s="1"/>
  <c r="X1087" i="5"/>
  <c r="V1088" i="5"/>
  <c r="X1088" i="5"/>
  <c r="V1089" i="5"/>
  <c r="X1089" i="5"/>
  <c r="V1090" i="5"/>
  <c r="X1090" i="5"/>
  <c r="V1091" i="5"/>
  <c r="R1091" i="5" s="1"/>
  <c r="V1092" i="5"/>
  <c r="X1092" i="5"/>
  <c r="V1093" i="5"/>
  <c r="X1093" i="5"/>
  <c r="V1094" i="5"/>
  <c r="X1094" i="5"/>
  <c r="V1095" i="5"/>
  <c r="R1095" i="5" s="1"/>
  <c r="V1096" i="5"/>
  <c r="R1096" i="5" s="1"/>
  <c r="X1096" i="5"/>
  <c r="V1097" i="5"/>
  <c r="X1097" i="5"/>
  <c r="V1098" i="5"/>
  <c r="X1098" i="5"/>
  <c r="V1099" i="5"/>
  <c r="X1099" i="5"/>
  <c r="V1100" i="5"/>
  <c r="X1100" i="5"/>
  <c r="V1101" i="5"/>
  <c r="X1101" i="5"/>
  <c r="V1102" i="5"/>
  <c r="X1102" i="5"/>
  <c r="V1103" i="5"/>
  <c r="X1103" i="5"/>
  <c r="V1104" i="5"/>
  <c r="X1104" i="5"/>
  <c r="V1105" i="5"/>
  <c r="X1105" i="5"/>
  <c r="V1106" i="5"/>
  <c r="X1106" i="5"/>
  <c r="V1107" i="5"/>
  <c r="V1108" i="5"/>
  <c r="R1108" i="5" s="1"/>
  <c r="X1108" i="5"/>
  <c r="V1109" i="5"/>
  <c r="X1109" i="5"/>
  <c r="V1110" i="5"/>
  <c r="V1111" i="5"/>
  <c r="V1112" i="5"/>
  <c r="X1112" i="5"/>
  <c r="V1113" i="5"/>
  <c r="R1113" i="5" s="1"/>
  <c r="X1113" i="5"/>
  <c r="V1114" i="5"/>
  <c r="X1114" i="5"/>
  <c r="V1115" i="5"/>
  <c r="V1116" i="5"/>
  <c r="X1116" i="5"/>
  <c r="V1117" i="5"/>
  <c r="X1117" i="5"/>
  <c r="V1118" i="5"/>
  <c r="R1118" i="5" s="1"/>
  <c r="V1119" i="5"/>
  <c r="V1120" i="5"/>
  <c r="X1120" i="5"/>
  <c r="V1121" i="5"/>
  <c r="X1121" i="5"/>
  <c r="V1122" i="5"/>
  <c r="X1122" i="5"/>
  <c r="V1123" i="5"/>
  <c r="R1123" i="5" s="1"/>
  <c r="V1124" i="5"/>
  <c r="X1124" i="5"/>
  <c r="V1125" i="5"/>
  <c r="X1125" i="5"/>
  <c r="V1126" i="5"/>
  <c r="X1126" i="5"/>
  <c r="V1127" i="5"/>
  <c r="R1127" i="5" s="1"/>
  <c r="V1128" i="5"/>
  <c r="R1128" i="5" s="1"/>
  <c r="X1128" i="5"/>
  <c r="V1129" i="5"/>
  <c r="X1129" i="5"/>
  <c r="V1130" i="5"/>
  <c r="X1130" i="5"/>
  <c r="V1131" i="5"/>
  <c r="V1132" i="5"/>
  <c r="R1132" i="5" s="1"/>
  <c r="X1132" i="5"/>
  <c r="V1133" i="5"/>
  <c r="X1133" i="5"/>
  <c r="V1134" i="5"/>
  <c r="X1134" i="5"/>
  <c r="V1135" i="5"/>
  <c r="V1136" i="5"/>
  <c r="X1136" i="5"/>
  <c r="V1137" i="5"/>
  <c r="R1137" i="5" s="1"/>
  <c r="X1137" i="5"/>
  <c r="V1138" i="5"/>
  <c r="V1139" i="5"/>
  <c r="R1139" i="5" s="1"/>
  <c r="X1139" i="5"/>
  <c r="V1140" i="5"/>
  <c r="X1140" i="5"/>
  <c r="V1141" i="5"/>
  <c r="R1141" i="5" s="1"/>
  <c r="X1141" i="5"/>
  <c r="V1142" i="5"/>
  <c r="V1143" i="5"/>
  <c r="V1144" i="5"/>
  <c r="X1144" i="5"/>
  <c r="V1145" i="5"/>
  <c r="X1145" i="5"/>
  <c r="V1146" i="5"/>
  <c r="R1146" i="5" s="1"/>
  <c r="V1147" i="5"/>
  <c r="R1147" i="5" s="1"/>
  <c r="V1148" i="5"/>
  <c r="X1148" i="5"/>
  <c r="V1149" i="5"/>
  <c r="X1149" i="5"/>
  <c r="V1150" i="5"/>
  <c r="V1151" i="5"/>
  <c r="V1152" i="5"/>
  <c r="X1152" i="5"/>
  <c r="V1153" i="5"/>
  <c r="X1153" i="5"/>
  <c r="V1154" i="5"/>
  <c r="X1154" i="5"/>
  <c r="V1155" i="5"/>
  <c r="V1156" i="5"/>
  <c r="X1156" i="5"/>
  <c r="V1157" i="5"/>
  <c r="R1157" i="5" s="1"/>
  <c r="X1157" i="5"/>
  <c r="V1158" i="5"/>
  <c r="V1159" i="5"/>
  <c r="V1160" i="5"/>
  <c r="X1160" i="5"/>
  <c r="V1161" i="5"/>
  <c r="X1161" i="5"/>
  <c r="V1162" i="5"/>
  <c r="R1162" i="5" s="1"/>
  <c r="V1163" i="5"/>
  <c r="V1164" i="5"/>
  <c r="X1164" i="5"/>
  <c r="V1165" i="5"/>
  <c r="R1165" i="5" s="1"/>
  <c r="X1165" i="5"/>
  <c r="V1166" i="5"/>
  <c r="X1166" i="5"/>
  <c r="V1167" i="5"/>
  <c r="R1167" i="5" s="1"/>
  <c r="V1168" i="5"/>
  <c r="X1168" i="5"/>
  <c r="V1169" i="5"/>
  <c r="X1169" i="5"/>
  <c r="V1170" i="5"/>
  <c r="V1171" i="5"/>
  <c r="V1172" i="5"/>
  <c r="R1172" i="5" s="1"/>
  <c r="X1172" i="5"/>
  <c r="V1173" i="5"/>
  <c r="X1173" i="5"/>
  <c r="V1174" i="5"/>
  <c r="X1174" i="5"/>
  <c r="V1175" i="5"/>
  <c r="V1176" i="5"/>
  <c r="X1176" i="5"/>
  <c r="V1177" i="5"/>
  <c r="R1177" i="5" s="1"/>
  <c r="X1177" i="5"/>
  <c r="V1178" i="5"/>
  <c r="X1178" i="5"/>
  <c r="V1179" i="5"/>
  <c r="V1180" i="5"/>
  <c r="X1180" i="5"/>
  <c r="V1181" i="5"/>
  <c r="X1181" i="5"/>
  <c r="V1182" i="5"/>
  <c r="X1182" i="5"/>
  <c r="V1183" i="5"/>
  <c r="V1184" i="5"/>
  <c r="R1184" i="5" s="1"/>
  <c r="X1184" i="5"/>
  <c r="V1185" i="5"/>
  <c r="X1185" i="5"/>
  <c r="V1186" i="5"/>
  <c r="R1186" i="5" s="1"/>
  <c r="X1186" i="5"/>
  <c r="V1187" i="5"/>
  <c r="V1188" i="5"/>
  <c r="X1188" i="5"/>
  <c r="V1189" i="5"/>
  <c r="X1189" i="5"/>
  <c r="V1190" i="5"/>
  <c r="V1191" i="5"/>
  <c r="R1191" i="5" s="1"/>
  <c r="V1192" i="5"/>
  <c r="X1192" i="5"/>
  <c r="V1193" i="5"/>
  <c r="X1193" i="5"/>
  <c r="V1194" i="5"/>
  <c r="V1195" i="5"/>
  <c r="V1196" i="5"/>
  <c r="X1196" i="5"/>
  <c r="V1197" i="5"/>
  <c r="R1197" i="5" s="1"/>
  <c r="X1197" i="5"/>
  <c r="V1198" i="5"/>
  <c r="X1198" i="5"/>
  <c r="V1199" i="5"/>
  <c r="V1200" i="5"/>
  <c r="X1200" i="5"/>
  <c r="V1201" i="5"/>
  <c r="R1201" i="5" s="1"/>
  <c r="X1201" i="5"/>
  <c r="V1202" i="5"/>
  <c r="V1203" i="5"/>
  <c r="V1204" i="5"/>
  <c r="X1204" i="5"/>
  <c r="V1205" i="5"/>
  <c r="X1205" i="5"/>
  <c r="V1206" i="5"/>
  <c r="V1207" i="5"/>
  <c r="V1208" i="5"/>
  <c r="X1208" i="5"/>
  <c r="V1209" i="5"/>
  <c r="X1209" i="5"/>
  <c r="V1210" i="5"/>
  <c r="X1210" i="5"/>
  <c r="V1211" i="5"/>
  <c r="R1211" i="5" s="1"/>
  <c r="V1212" i="5"/>
  <c r="X1212" i="5"/>
  <c r="V1213" i="5"/>
  <c r="X1213" i="5"/>
  <c r="V1214" i="5"/>
  <c r="R1214" i="5" s="1"/>
  <c r="X1214" i="5"/>
  <c r="V1215" i="5"/>
  <c r="R1215" i="5" s="1"/>
  <c r="V1216" i="5"/>
  <c r="R1216" i="5" s="1"/>
  <c r="X1216" i="5"/>
  <c r="V1217" i="5"/>
  <c r="X1217" i="5"/>
  <c r="V1218" i="5"/>
  <c r="V1219" i="5"/>
  <c r="V1220" i="5"/>
  <c r="X1220" i="5"/>
  <c r="V1221" i="5"/>
  <c r="R1221" i="5" s="1"/>
  <c r="X1221" i="5"/>
  <c r="V1222" i="5"/>
  <c r="V1223" i="5"/>
  <c r="V1224" i="5"/>
  <c r="X1224" i="5"/>
  <c r="V1225" i="5"/>
  <c r="X1225" i="5"/>
  <c r="V1226" i="5"/>
  <c r="R1226" i="5" s="1"/>
  <c r="X1226" i="5"/>
  <c r="V1227" i="5"/>
  <c r="V1228" i="5"/>
  <c r="X1228" i="5"/>
  <c r="V1229" i="5"/>
  <c r="X1229" i="5"/>
  <c r="V1230" i="5"/>
  <c r="X1230" i="5"/>
  <c r="V1231" i="5"/>
  <c r="V1232" i="5"/>
  <c r="X1232" i="5"/>
  <c r="V1233" i="5"/>
  <c r="X1233" i="5"/>
  <c r="V1234" i="5"/>
  <c r="X1234" i="5"/>
  <c r="V1235" i="5"/>
  <c r="R1235" i="5" s="1"/>
  <c r="V1236" i="5"/>
  <c r="X1236" i="5"/>
  <c r="V1237" i="5"/>
  <c r="R1237" i="5" s="1"/>
  <c r="X1237" i="5"/>
  <c r="V1238" i="5"/>
  <c r="V1239" i="5"/>
  <c r="V1240" i="5"/>
  <c r="R1240" i="5" s="1"/>
  <c r="X1240" i="5"/>
  <c r="V1241" i="5"/>
  <c r="X1241" i="5"/>
  <c r="V1242" i="5"/>
  <c r="V1243" i="5"/>
  <c r="V1244" i="5"/>
  <c r="X1244" i="5"/>
  <c r="V1245" i="5"/>
  <c r="R1245" i="5" s="1"/>
  <c r="X1245" i="5"/>
  <c r="V1246" i="5"/>
  <c r="X1246" i="5"/>
  <c r="V1247" i="5"/>
  <c r="V1248" i="5"/>
  <c r="R1248" i="5" s="1"/>
  <c r="X1248" i="5"/>
  <c r="V1249" i="5"/>
  <c r="X1249" i="5"/>
  <c r="V1250" i="5"/>
  <c r="R1250" i="5" s="1"/>
  <c r="X1250" i="5"/>
  <c r="V1251" i="5"/>
  <c r="V1252" i="5"/>
  <c r="X1252" i="5"/>
  <c r="V1253" i="5"/>
  <c r="X1253" i="5"/>
  <c r="V1254" i="5"/>
  <c r="R1254" i="5" s="1"/>
  <c r="X1254" i="5"/>
  <c r="V1255" i="5"/>
  <c r="V1256" i="5"/>
  <c r="X1256" i="5"/>
  <c r="V1258" i="5"/>
  <c r="X1258" i="5"/>
  <c r="V1260" i="5"/>
  <c r="X1260" i="5" s="1"/>
  <c r="V1261" i="5"/>
  <c r="R1261" i="5" s="1"/>
  <c r="X1261" i="5"/>
  <c r="V1262" i="5"/>
  <c r="V1263" i="5"/>
  <c r="X1263" i="5" s="1"/>
  <c r="V1264" i="5"/>
  <c r="V1265" i="5"/>
  <c r="X1265" i="5" s="1"/>
  <c r="V1266" i="5"/>
  <c r="X1266" i="5"/>
  <c r="V1268" i="5"/>
  <c r="R1268" i="5" s="1"/>
  <c r="X1269" i="5"/>
  <c r="V1270" i="5"/>
  <c r="X1273" i="5"/>
  <c r="V1274" i="5"/>
  <c r="X1274" i="5" s="1"/>
  <c r="V1276" i="5"/>
  <c r="X1276" i="5" s="1"/>
  <c r="X1277" i="5"/>
  <c r="V1278" i="5"/>
  <c r="X1278" i="5" s="1"/>
  <c r="V1279" i="5"/>
  <c r="X1279" i="5" s="1"/>
  <c r="V1281" i="5"/>
  <c r="X1281" i="5" s="1"/>
  <c r="V1282" i="5"/>
  <c r="X1282" i="5" s="1"/>
  <c r="V1284" i="5"/>
  <c r="V1285" i="5"/>
  <c r="X1285" i="5"/>
  <c r="V1286" i="5"/>
  <c r="X1286" i="5" s="1"/>
  <c r="V1290" i="5"/>
  <c r="X1290" i="5"/>
  <c r="V1293" i="5"/>
  <c r="R1293" i="5" s="1"/>
  <c r="X1293" i="5"/>
  <c r="V1294" i="5"/>
  <c r="V1298" i="5"/>
  <c r="X1298" i="5" s="1"/>
  <c r="V1300" i="5"/>
  <c r="X1300" i="5" s="1"/>
  <c r="V1301" i="5"/>
  <c r="X1301" i="5" s="1"/>
  <c r="V1302" i="5"/>
  <c r="X1302" i="5" s="1"/>
  <c r="X1305" i="5"/>
  <c r="V1306" i="5"/>
  <c r="R1306" i="5" s="1"/>
  <c r="X1306" i="5"/>
  <c r="V1308" i="5"/>
  <c r="V1309" i="5"/>
  <c r="X1309" i="5"/>
  <c r="V1310" i="5"/>
  <c r="X1310" i="5"/>
  <c r="V1311" i="5"/>
  <c r="R1311" i="5" s="1"/>
  <c r="X1314" i="5"/>
  <c r="V1315" i="5"/>
  <c r="X1315" i="5" s="1"/>
  <c r="V1316" i="5"/>
  <c r="V1317" i="5"/>
  <c r="X1317" i="5"/>
  <c r="V1318" i="5"/>
  <c r="X1318" i="5" s="1"/>
  <c r="V1322" i="5"/>
  <c r="X1322" i="5" s="1"/>
  <c r="V1324" i="5"/>
  <c r="X1324" i="5" s="1"/>
  <c r="V1325" i="5"/>
  <c r="R1325" i="5" s="1"/>
  <c r="X1325" i="5"/>
  <c r="V1326" i="5"/>
  <c r="X1326" i="5"/>
  <c r="V1329" i="5"/>
  <c r="X1329" i="5" s="1"/>
  <c r="X1330" i="5"/>
  <c r="V1332" i="5"/>
  <c r="X1332" i="5" s="1"/>
  <c r="V1333" i="5"/>
  <c r="R1333" i="5" s="1"/>
  <c r="X1333" i="5"/>
  <c r="V1334" i="5"/>
  <c r="X1337" i="5"/>
  <c r="X1338" i="5"/>
  <c r="V1340" i="5"/>
  <c r="X1340" i="5" s="1"/>
  <c r="V1341" i="5"/>
  <c r="X1341" i="5"/>
  <c r="V1342" i="5"/>
  <c r="R1342" i="5" s="1"/>
  <c r="X1342" i="5"/>
  <c r="V1346" i="5"/>
  <c r="X1346" i="5"/>
  <c r="V1348" i="5"/>
  <c r="V1349" i="5"/>
  <c r="V1350" i="5"/>
  <c r="X1350" i="5" s="1"/>
  <c r="V1354" i="5"/>
  <c r="V1356" i="5"/>
  <c r="X1356" i="5" s="1"/>
  <c r="V1357" i="5"/>
  <c r="R1357" i="5" s="1"/>
  <c r="X1357" i="5"/>
  <c r="V1358" i="5"/>
  <c r="X1358" i="5"/>
  <c r="V1361" i="5"/>
  <c r="X1361" i="5" s="1"/>
  <c r="V1364" i="5"/>
  <c r="E1364" i="5" s="1"/>
  <c r="X1364" i="5" s="1"/>
  <c r="V1365" i="5"/>
  <c r="E1365" i="5"/>
  <c r="X1365" i="5" s="1"/>
  <c r="E1369" i="5"/>
  <c r="X1369" i="5" s="1"/>
  <c r="V1372" i="5"/>
  <c r="V1373" i="5"/>
  <c r="V1374" i="5"/>
  <c r="V1378" i="5"/>
  <c r="E1378" i="5" s="1"/>
  <c r="X1378" i="5" s="1"/>
  <c r="V1380" i="5"/>
  <c r="I1380" i="5" s="1"/>
  <c r="V1381" i="5"/>
  <c r="V1382" i="5"/>
  <c r="V1388" i="5"/>
  <c r="E1388" i="5" s="1"/>
  <c r="X1388" i="5" s="1"/>
  <c r="V1389" i="5"/>
  <c r="G1389" i="5" s="1"/>
  <c r="E1389" i="5"/>
  <c r="X1389" i="5" s="1"/>
  <c r="V1393" i="5"/>
  <c r="E1394" i="5"/>
  <c r="X1394" i="5" s="1"/>
  <c r="V1396" i="5"/>
  <c r="V1397" i="5"/>
  <c r="E1397" i="5" s="1"/>
  <c r="X1397" i="5" s="1"/>
  <c r="V1398" i="5"/>
  <c r="E1398" i="5" s="1"/>
  <c r="X1398" i="5" s="1"/>
  <c r="E1401" i="5"/>
  <c r="X1401" i="5" s="1"/>
  <c r="V1404" i="5"/>
  <c r="E1404" i="5" s="1"/>
  <c r="X1404" i="5" s="1"/>
  <c r="V1405" i="5"/>
  <c r="E1405" i="5"/>
  <c r="X1405" i="5" s="1"/>
  <c r="V1406" i="5"/>
  <c r="V1409" i="5"/>
  <c r="V1410" i="5"/>
  <c r="V1412" i="5"/>
  <c r="V1413" i="5"/>
  <c r="G1413" i="5" s="1"/>
  <c r="E1413" i="5"/>
  <c r="X1413" i="5" s="1"/>
  <c r="V1414" i="5"/>
  <c r="I1414" i="5" s="1"/>
  <c r="V1420" i="5"/>
  <c r="V1421" i="5"/>
  <c r="E1421" i="5"/>
  <c r="X1421" i="5" s="1"/>
  <c r="V1425" i="5"/>
  <c r="E1425" i="5" s="1"/>
  <c r="X1425" i="5" s="1"/>
  <c r="V1428" i="5"/>
  <c r="V1429" i="5"/>
  <c r="E1429" i="5" s="1"/>
  <c r="X1429" i="5" s="1"/>
  <c r="E1433" i="5"/>
  <c r="X1433" i="5" s="1"/>
  <c r="V1434" i="5"/>
  <c r="E1434" i="5" s="1"/>
  <c r="X1434" i="5" s="1"/>
  <c r="V1436" i="5"/>
  <c r="V1437" i="5"/>
  <c r="E1437" i="5"/>
  <c r="X1437" i="5" s="1"/>
  <c r="V1438" i="5"/>
  <c r="V1441" i="5"/>
  <c r="E1441" i="5" s="1"/>
  <c r="X1441" i="5" s="1"/>
  <c r="E1442" i="5"/>
  <c r="X1442" i="5" s="1"/>
  <c r="V1444" i="5"/>
  <c r="V1445" i="5"/>
  <c r="V1446" i="5"/>
  <c r="V1450" i="5"/>
  <c r="V1452" i="5"/>
  <c r="E1452" i="5" s="1"/>
  <c r="X1452" i="5" s="1"/>
  <c r="V1453" i="5"/>
  <c r="E1454" i="5"/>
  <c r="X1454" i="5" s="1"/>
  <c r="V1457" i="5"/>
  <c r="E1457" i="5" s="1"/>
  <c r="X1457" i="5" s="1"/>
  <c r="V1460" i="5"/>
  <c r="V1461" i="5"/>
  <c r="E1465" i="5"/>
  <c r="X1465" i="5" s="1"/>
  <c r="V1468" i="5"/>
  <c r="V1469" i="5"/>
  <c r="V1470" i="5"/>
  <c r="E1470" i="5" s="1"/>
  <c r="X1470" i="5" s="1"/>
  <c r="V1473" i="5"/>
  <c r="E1473" i="5" s="1"/>
  <c r="X1473" i="5" s="1"/>
  <c r="V1476" i="5"/>
  <c r="V1478" i="5"/>
  <c r="G1478" i="5" s="1"/>
  <c r="V1484" i="5"/>
  <c r="E1484" i="5" s="1"/>
  <c r="X1484" i="5" s="1"/>
  <c r="V1485" i="5"/>
  <c r="V1489" i="5"/>
  <c r="E1489" i="5" s="1"/>
  <c r="X1489" i="5" s="1"/>
  <c r="V1492" i="5"/>
  <c r="V1493" i="5"/>
  <c r="E1493" i="5" s="1"/>
  <c r="X1493" i="5" s="1"/>
  <c r="V1500" i="5"/>
  <c r="E1500" i="5" s="1"/>
  <c r="X1500" i="5" s="1"/>
  <c r="V1501" i="5"/>
  <c r="E1502" i="5"/>
  <c r="X1502" i="5" s="1"/>
  <c r="V1506" i="5"/>
  <c r="R1506" i="5" s="1"/>
  <c r="V1508" i="5"/>
  <c r="E1509" i="5"/>
  <c r="X1509" i="5" s="1"/>
  <c r="V1516" i="5"/>
  <c r="V1517" i="5"/>
  <c r="E1517" i="5" s="1"/>
  <c r="X1517" i="5" s="1"/>
  <c r="V1518" i="5"/>
  <c r="V1521" i="5"/>
  <c r="V1524" i="5"/>
  <c r="E1524" i="5" s="1"/>
  <c r="X1524" i="5" s="1"/>
  <c r="E1525" i="5"/>
  <c r="X1525" i="5" s="1"/>
  <c r="V1526" i="5"/>
  <c r="E1529" i="5"/>
  <c r="X1529" i="5" s="1"/>
  <c r="E1530" i="5"/>
  <c r="X1530" i="5" s="1"/>
  <c r="V1532" i="5"/>
  <c r="E1532" i="5" s="1"/>
  <c r="X1532" i="5" s="1"/>
  <c r="E1533" i="5"/>
  <c r="X1533" i="5" s="1"/>
  <c r="V1537" i="5"/>
  <c r="V1538" i="5"/>
  <c r="V1541" i="5"/>
  <c r="V1542" i="5"/>
  <c r="E1542" i="5" s="1"/>
  <c r="X1542" i="5" s="1"/>
  <c r="V1548" i="5"/>
  <c r="E1549" i="5"/>
  <c r="X1549" i="5" s="1"/>
  <c r="V1550" i="5"/>
  <c r="V1553" i="5"/>
  <c r="E1553" i="5" s="1"/>
  <c r="X1553" i="5" s="1"/>
  <c r="V1557" i="5"/>
  <c r="E1561" i="5"/>
  <c r="X1561" i="5" s="1"/>
  <c r="V1562" i="5"/>
  <c r="E1562" i="5" s="1"/>
  <c r="X1562" i="5" s="1"/>
  <c r="V1564" i="5"/>
  <c r="E1565" i="5"/>
  <c r="X1565" i="5" s="1"/>
  <c r="V1566" i="5"/>
  <c r="V1569" i="5"/>
  <c r="E1569" i="5" s="1"/>
  <c r="X1569" i="5" s="1"/>
  <c r="V1573" i="5"/>
  <c r="G1573" i="5" s="1"/>
  <c r="E1573" i="5"/>
  <c r="X1573" i="5" s="1"/>
  <c r="V1574" i="5"/>
  <c r="E1578" i="5"/>
  <c r="X1578" i="5" s="1"/>
  <c r="V1580" i="5"/>
  <c r="E1580" i="5" s="1"/>
  <c r="X1580" i="5" s="1"/>
  <c r="E1581" i="5"/>
  <c r="X1581" i="5" s="1"/>
  <c r="V1585" i="5"/>
  <c r="V1589" i="5"/>
  <c r="E1589" i="5" s="1"/>
  <c r="X1589" i="5" s="1"/>
  <c r="E1593" i="5"/>
  <c r="X1593" i="5" s="1"/>
  <c r="V1597" i="5"/>
  <c r="V1598" i="5"/>
  <c r="V1601" i="5"/>
  <c r="E1601" i="5" s="1"/>
  <c r="X1601" i="5" s="1"/>
  <c r="V1602" i="5"/>
  <c r="V1604" i="5"/>
  <c r="V1605" i="5"/>
  <c r="G1605" i="5" s="1"/>
  <c r="V1612" i="5"/>
  <c r="E1612" i="5" s="1"/>
  <c r="X1612" i="5" s="1"/>
  <c r="E1613" i="5"/>
  <c r="X1613" i="5" s="1"/>
  <c r="V1614" i="5"/>
  <c r="E1614" i="5" s="1"/>
  <c r="X1614" i="5" s="1"/>
  <c r="V1617" i="5"/>
  <c r="E1617" i="5" s="1"/>
  <c r="X1617" i="5" s="1"/>
  <c r="V1620" i="5"/>
  <c r="V1621" i="5"/>
  <c r="E1621" i="5" s="1"/>
  <c r="X1621" i="5" s="1"/>
  <c r="V1622" i="5"/>
  <c r="G1622" i="5" s="1"/>
  <c r="E1625" i="5"/>
  <c r="X1625" i="5" s="1"/>
  <c r="V1628" i="5"/>
  <c r="V1629" i="5"/>
  <c r="E1629" i="5" s="1"/>
  <c r="X1629" i="5" s="1"/>
  <c r="V1630" i="5"/>
  <c r="V1633" i="5"/>
  <c r="H1633" i="5" s="1"/>
  <c r="V1636" i="5"/>
  <c r="V1637" i="5"/>
  <c r="E1641" i="5"/>
  <c r="X1641" i="5" s="1"/>
  <c r="E1642" i="5"/>
  <c r="X1642" i="5" s="1"/>
  <c r="V1644" i="5"/>
  <c r="E1644" i="5" s="1"/>
  <c r="X1644" i="5" s="1"/>
  <c r="V1645" i="5"/>
  <c r="E1645" i="5" s="1"/>
  <c r="X1645" i="5" s="1"/>
  <c r="V1646" i="5"/>
  <c r="E1646" i="5"/>
  <c r="X1646" i="5" s="1"/>
  <c r="V1652" i="5"/>
  <c r="V1653" i="5"/>
  <c r="V1654" i="5"/>
  <c r="E1654" i="5" s="1"/>
  <c r="X1654" i="5" s="1"/>
  <c r="V1660" i="5"/>
  <c r="F1660" i="5" s="1"/>
  <c r="V1661" i="5"/>
  <c r="V1665" i="5"/>
  <c r="E1665" i="5" s="1"/>
  <c r="X1665" i="5" s="1"/>
  <c r="E1666" i="5"/>
  <c r="X1666" i="5" s="1"/>
  <c r="V1668" i="5"/>
  <c r="V1669" i="5"/>
  <c r="V1670" i="5"/>
  <c r="E1670" i="5" s="1"/>
  <c r="X1670" i="5" s="1"/>
  <c r="V1676" i="5"/>
  <c r="V1677" i="5"/>
  <c r="G1677" i="5" s="1"/>
  <c r="E1677" i="5"/>
  <c r="X1677" i="5" s="1"/>
  <c r="V1681" i="5"/>
  <c r="V1684" i="5"/>
  <c r="E1685" i="5"/>
  <c r="X1685" i="5" s="1"/>
  <c r="V1686" i="5"/>
  <c r="E1686" i="5" s="1"/>
  <c r="X1686" i="5" s="1"/>
  <c r="E1689" i="5"/>
  <c r="X1689" i="5" s="1"/>
  <c r="V1690" i="5"/>
  <c r="E1690" i="5" s="1"/>
  <c r="X1690" i="5" s="1"/>
  <c r="E1693" i="5"/>
  <c r="X1693" i="5" s="1"/>
  <c r="V1697" i="5"/>
  <c r="E1697" i="5" s="1"/>
  <c r="X1697" i="5" s="1"/>
  <c r="V1698" i="5"/>
  <c r="V1701" i="5"/>
  <c r="E1701" i="5" s="1"/>
  <c r="X1701" i="5" s="1"/>
  <c r="V1702" i="5"/>
  <c r="E1702" i="5" s="1"/>
  <c r="X1702" i="5" s="1"/>
  <c r="E1705" i="5"/>
  <c r="X1705" i="5" s="1"/>
  <c r="V1709" i="5"/>
  <c r="G1709" i="5" s="1"/>
  <c r="E1709" i="5"/>
  <c r="X1709" i="5" s="1"/>
  <c r="V1710" i="5"/>
  <c r="E1710" i="5" s="1"/>
  <c r="X1710" i="5" s="1"/>
  <c r="V1713" i="5"/>
  <c r="E1713" i="5" s="1"/>
  <c r="X1713" i="5" s="1"/>
  <c r="V1717" i="5"/>
  <c r="E1717" i="5"/>
  <c r="X1717" i="5" s="1"/>
  <c r="V1722" i="5"/>
  <c r="V1725" i="5"/>
  <c r="V1730" i="5"/>
  <c r="E1730" i="5" s="1"/>
  <c r="X1730" i="5" s="1"/>
  <c r="V1733" i="5"/>
  <c r="G1733" i="5" s="1"/>
  <c r="E1733" i="5"/>
  <c r="X1733" i="5" s="1"/>
  <c r="V1741" i="5"/>
  <c r="E1741" i="5" s="1"/>
  <c r="X1741" i="5" s="1"/>
  <c r="E1742" i="5"/>
  <c r="X1742" i="5" s="1"/>
  <c r="V1745" i="5"/>
  <c r="E1745" i="5" s="1"/>
  <c r="X1745" i="5" s="1"/>
  <c r="V1749" i="5"/>
  <c r="V1753" i="5"/>
  <c r="V1757" i="5"/>
  <c r="V1758" i="5"/>
  <c r="V1761" i="5"/>
  <c r="V1765" i="5"/>
  <c r="G1765" i="5" s="1"/>
  <c r="V1769" i="5"/>
  <c r="H1769" i="5" s="1"/>
  <c r="V1773" i="5"/>
  <c r="V1774" i="5"/>
  <c r="E1774" i="5" s="1"/>
  <c r="X1774" i="5" s="1"/>
  <c r="V1777" i="5"/>
  <c r="V1780" i="5"/>
  <c r="H1780" i="5" s="1"/>
  <c r="V1781" i="5"/>
  <c r="V1785" i="5"/>
  <c r="E1785" i="5" s="1"/>
  <c r="X1785" i="5" s="1"/>
  <c r="V1789" i="5"/>
  <c r="V1793" i="5"/>
  <c r="V1794" i="5"/>
  <c r="G1794" i="5" s="1"/>
  <c r="V1797" i="5"/>
  <c r="G1797" i="5" s="1"/>
  <c r="E1797" i="5"/>
  <c r="X1797" i="5" s="1"/>
  <c r="V1805" i="5"/>
  <c r="V1806" i="5"/>
  <c r="V1813" i="5"/>
  <c r="G1813" i="5" s="1"/>
  <c r="V1814" i="5"/>
  <c r="E1817" i="5"/>
  <c r="X1817" i="5" s="1"/>
  <c r="V1821" i="5"/>
  <c r="V1822" i="5"/>
  <c r="V1825" i="5"/>
  <c r="V1829" i="5"/>
  <c r="E1829" i="5" s="1"/>
  <c r="X1829" i="5" s="1"/>
  <c r="V1830" i="5"/>
  <c r="E1830" i="5" s="1"/>
  <c r="X1830" i="5" s="1"/>
  <c r="V1833" i="5"/>
  <c r="E1833" i="5" s="1"/>
  <c r="X1833" i="5" s="1"/>
  <c r="V1835" i="5"/>
  <c r="E1835" i="5" s="1"/>
  <c r="X1835" i="5" s="1"/>
  <c r="V1841" i="5"/>
  <c r="G1841" i="5" s="1"/>
  <c r="V1845" i="5"/>
  <c r="G1845" i="5" s="1"/>
  <c r="V1846" i="5"/>
  <c r="E1846" i="5" s="1"/>
  <c r="X1846" i="5" s="1"/>
  <c r="V1849" i="5"/>
  <c r="E1849" i="5" s="1"/>
  <c r="X1849" i="5" s="1"/>
  <c r="E1850" i="5"/>
  <c r="X1850" i="5" s="1"/>
  <c r="V1853" i="5"/>
  <c r="G1853" i="5" s="1"/>
  <c r="V1857" i="5"/>
  <c r="G1857" i="5" s="1"/>
  <c r="E1858" i="5"/>
  <c r="X1858" i="5" s="1"/>
  <c r="V1861" i="5"/>
  <c r="V1865" i="5"/>
  <c r="V1867" i="5"/>
  <c r="E1867" i="5" s="1"/>
  <c r="X1867" i="5" s="1"/>
  <c r="V1869" i="5"/>
  <c r="V1870" i="5"/>
  <c r="G1870" i="5" s="1"/>
  <c r="V1873" i="5"/>
  <c r="E1873" i="5" s="1"/>
  <c r="X1873" i="5" s="1"/>
  <c r="V1877" i="5"/>
  <c r="V1878" i="5"/>
  <c r="V1881" i="5"/>
  <c r="E1881" i="5" s="1"/>
  <c r="X1881" i="5" s="1"/>
  <c r="V1885" i="5"/>
  <c r="V1889" i="5"/>
  <c r="E1889" i="5" s="1"/>
  <c r="X1889" i="5" s="1"/>
  <c r="V1893" i="5"/>
  <c r="V1894" i="5"/>
  <c r="E1894" i="5" s="1"/>
  <c r="X1894" i="5" s="1"/>
  <c r="V1897" i="5"/>
  <c r="E1897" i="5" s="1"/>
  <c r="X1897" i="5" s="1"/>
  <c r="V1898" i="5"/>
  <c r="V1901" i="5"/>
  <c r="V1905" i="5"/>
  <c r="V1909" i="5"/>
  <c r="G1909" i="5" s="1"/>
  <c r="E1909" i="5"/>
  <c r="X1909" i="5" s="1"/>
  <c r="V1910" i="5"/>
  <c r="E1910" i="5" s="1"/>
  <c r="X1910" i="5" s="1"/>
  <c r="V1913" i="5"/>
  <c r="E1913" i="5"/>
  <c r="X1913" i="5" s="1"/>
  <c r="V1917" i="5"/>
  <c r="V1918" i="5"/>
  <c r="V1921" i="5"/>
  <c r="V1925" i="5"/>
  <c r="E1925" i="5"/>
  <c r="X1925" i="5" s="1"/>
  <c r="E1926" i="5"/>
  <c r="X1926" i="5" s="1"/>
  <c r="V1933" i="5"/>
  <c r="V1934" i="5"/>
  <c r="E1934" i="5" s="1"/>
  <c r="X1934" i="5" s="1"/>
  <c r="E1937" i="5"/>
  <c r="X1937" i="5" s="1"/>
  <c r="V1941" i="5"/>
  <c r="V1942" i="5"/>
  <c r="E1942" i="5" s="1"/>
  <c r="X1942" i="5" s="1"/>
  <c r="E1946" i="5"/>
  <c r="X1946" i="5" s="1"/>
  <c r="V1949" i="5"/>
  <c r="V1957" i="5"/>
  <c r="V1958" i="5"/>
  <c r="V1965" i="5"/>
  <c r="J1965" i="5" s="1"/>
  <c r="V1973" i="5"/>
  <c r="G1973" i="5" s="1"/>
  <c r="V1974" i="5"/>
  <c r="E1974" i="5" s="1"/>
  <c r="X1974" i="5" s="1"/>
  <c r="V1977" i="5"/>
  <c r="G1977" i="5" s="1"/>
  <c r="E1977" i="5"/>
  <c r="X1977" i="5" s="1"/>
  <c r="V1981" i="5"/>
  <c r="E1985" i="5"/>
  <c r="X1985" i="5" s="1"/>
  <c r="V1989" i="5"/>
  <c r="V1990" i="5"/>
  <c r="E1990" i="5" s="1"/>
  <c r="X1990" i="5" s="1"/>
  <c r="V1997" i="5"/>
  <c r="E1998" i="5"/>
  <c r="X1998" i="5" s="1"/>
  <c r="V2001" i="5"/>
  <c r="E2001" i="5" s="1"/>
  <c r="X2001" i="5" s="1"/>
  <c r="V2005" i="5"/>
  <c r="V2006" i="5"/>
  <c r="E2006" i="5" s="1"/>
  <c r="X2006" i="5" s="1"/>
  <c r="V2009" i="5"/>
  <c r="E2009" i="5" s="1"/>
  <c r="X2009" i="5" s="1"/>
  <c r="V2013" i="5"/>
  <c r="E2013" i="5"/>
  <c r="X2013" i="5" s="1"/>
  <c r="V2014" i="5"/>
  <c r="E2014" i="5" s="1"/>
  <c r="X2014" i="5" s="1"/>
  <c r="V2017" i="5"/>
  <c r="E2017" i="5" s="1"/>
  <c r="X2017" i="5" s="1"/>
  <c r="V2021" i="5"/>
  <c r="V2029" i="5"/>
  <c r="V2030" i="5"/>
  <c r="E2030" i="5" s="1"/>
  <c r="X2030" i="5" s="1"/>
  <c r="V2033" i="5"/>
  <c r="V2034" i="5"/>
  <c r="E2034" i="5" s="1"/>
  <c r="X2034" i="5" s="1"/>
  <c r="V2037" i="5"/>
  <c r="G2037" i="5" s="1"/>
  <c r="E2037" i="5"/>
  <c r="X2037" i="5" s="1"/>
  <c r="V2041" i="5"/>
  <c r="E2041" i="5"/>
  <c r="X2041" i="5" s="1"/>
  <c r="V2045" i="5"/>
  <c r="G2045" i="5" s="1"/>
  <c r="V2046" i="5"/>
  <c r="G2046" i="5" s="1"/>
  <c r="V2049" i="5"/>
  <c r="G2049" i="5" s="1"/>
  <c r="E2049" i="5"/>
  <c r="X2049" i="5" s="1"/>
  <c r="V2053" i="5"/>
  <c r="F2053" i="5" s="1"/>
  <c r="E2053" i="5"/>
  <c r="X2053" i="5" s="1"/>
  <c r="V2058" i="5"/>
  <c r="V2061" i="5"/>
  <c r="V2065" i="5"/>
  <c r="G2065" i="5" s="1"/>
  <c r="V2069" i="5"/>
  <c r="V2070" i="5"/>
  <c r="V2073" i="5"/>
  <c r="E2073" i="5" s="1"/>
  <c r="X2073" i="5" s="1"/>
  <c r="V2077" i="5"/>
  <c r="V2078" i="5"/>
  <c r="E2078" i="5" s="1"/>
  <c r="X2078" i="5" s="1"/>
  <c r="V2081" i="5"/>
  <c r="V2085" i="5"/>
  <c r="V2090" i="5"/>
  <c r="E2090" i="5" s="1"/>
  <c r="X2090" i="5" s="1"/>
  <c r="V2093" i="5"/>
  <c r="V2097" i="5"/>
  <c r="E2097" i="5"/>
  <c r="X2097" i="5" s="1"/>
  <c r="V2101" i="5"/>
  <c r="V2109" i="5"/>
  <c r="E2109" i="5" s="1"/>
  <c r="X2109" i="5" s="1"/>
  <c r="V2110" i="5"/>
  <c r="V2111" i="5"/>
  <c r="E2111" i="5" s="1"/>
  <c r="X2111" i="5" s="1"/>
  <c r="V2117" i="5"/>
  <c r="E2117" i="5" s="1"/>
  <c r="X2117" i="5" s="1"/>
  <c r="V2118" i="5"/>
  <c r="E2118" i="5" s="1"/>
  <c r="X2118" i="5" s="1"/>
  <c r="V2125" i="5"/>
  <c r="E2125" i="5" s="1"/>
  <c r="X2125" i="5" s="1"/>
  <c r="V2129" i="5"/>
  <c r="V2133" i="5"/>
  <c r="E2133" i="5" s="1"/>
  <c r="X2133" i="5" s="1"/>
  <c r="V2134" i="5"/>
  <c r="F2134" i="5" s="1"/>
  <c r="V2137" i="5"/>
  <c r="E2137" i="5" s="1"/>
  <c r="X2137" i="5" s="1"/>
  <c r="V2141" i="5"/>
  <c r="G2141" i="5" s="1"/>
  <c r="V2145" i="5"/>
  <c r="I2145" i="5" s="1"/>
  <c r="V2149" i="5"/>
  <c r="E2149" i="5" s="1"/>
  <c r="X2149" i="5" s="1"/>
  <c r="V2150" i="5"/>
  <c r="I2150" i="5" s="1"/>
  <c r="V2154" i="5"/>
  <c r="V2157" i="5"/>
  <c r="E2157" i="5" s="1"/>
  <c r="X2157" i="5" s="1"/>
  <c r="V2161" i="5"/>
  <c r="V2165" i="5"/>
  <c r="E2165" i="5" s="1"/>
  <c r="X2165" i="5" s="1"/>
  <c r="V2170" i="5"/>
  <c r="E2170" i="5" s="1"/>
  <c r="X2170" i="5" s="1"/>
  <c r="V2173" i="5"/>
  <c r="E2173" i="5"/>
  <c r="X2173" i="5" s="1"/>
  <c r="V2177" i="5"/>
  <c r="E2177" i="5"/>
  <c r="X2177" i="5" s="1"/>
  <c r="V2181" i="5"/>
  <c r="E2181" i="5" s="1"/>
  <c r="X2181" i="5" s="1"/>
  <c r="V2189" i="5"/>
  <c r="V2190" i="5"/>
  <c r="V2193" i="5"/>
  <c r="E2193" i="5"/>
  <c r="X2193" i="5" s="1"/>
  <c r="V2197" i="5"/>
  <c r="E2197" i="5" s="1"/>
  <c r="X2197" i="5" s="1"/>
  <c r="V2205" i="5"/>
  <c r="E2205" i="5" s="1"/>
  <c r="X2205" i="5" s="1"/>
  <c r="V2206" i="5"/>
  <c r="E2206" i="5" s="1"/>
  <c r="X2206" i="5" s="1"/>
  <c r="V2213" i="5"/>
  <c r="E2213" i="5" s="1"/>
  <c r="X2213" i="5" s="1"/>
  <c r="V2218" i="5"/>
  <c r="G2218" i="5" s="1"/>
  <c r="V2221" i="5"/>
  <c r="E2222" i="5"/>
  <c r="X2222" i="5" s="1"/>
  <c r="V2223" i="5"/>
  <c r="I2223" i="5" s="1"/>
  <c r="V2225" i="5"/>
  <c r="V2229" i="5"/>
  <c r="E2229" i="5" s="1"/>
  <c r="X2229" i="5" s="1"/>
  <c r="V2233" i="5"/>
  <c r="V2237" i="5"/>
  <c r="V2238" i="5"/>
  <c r="E2238" i="5" s="1"/>
  <c r="X2238" i="5" s="1"/>
  <c r="V2241" i="5"/>
  <c r="E2241" i="5" s="1"/>
  <c r="X2241" i="5" s="1"/>
  <c r="V2244" i="5"/>
  <c r="V2245" i="5"/>
  <c r="E2245" i="5" s="1"/>
  <c r="X2245" i="5" s="1"/>
  <c r="V2253" i="5"/>
  <c r="E2253" i="5" s="1"/>
  <c r="X2253" i="5" s="1"/>
  <c r="V2257" i="5"/>
  <c r="E2257" i="5" s="1"/>
  <c r="X2257" i="5" s="1"/>
  <c r="V2259" i="5"/>
  <c r="V2261" i="5"/>
  <c r="E2265" i="5"/>
  <c r="X2265" i="5" s="1"/>
  <c r="V2266" i="5"/>
  <c r="E2266" i="5" s="1"/>
  <c r="X2266" i="5" s="1"/>
  <c r="V2269" i="5"/>
  <c r="E2269" i="5" s="1"/>
  <c r="X2269" i="5" s="1"/>
  <c r="V2273" i="5"/>
  <c r="E2273" i="5" s="1"/>
  <c r="X2273" i="5" s="1"/>
  <c r="V2277" i="5"/>
  <c r="G2277" i="5" s="1"/>
  <c r="E2277" i="5"/>
  <c r="X2277" i="5" s="1"/>
  <c r="V2278" i="5"/>
  <c r="V2285" i="5"/>
  <c r="E2285" i="5" s="1"/>
  <c r="X2285" i="5" s="1"/>
  <c r="V2287" i="5"/>
  <c r="E2287" i="5" s="1"/>
  <c r="X2287" i="5" s="1"/>
  <c r="V2293" i="5"/>
  <c r="E2293" i="5"/>
  <c r="X2293" i="5" s="1"/>
  <c r="V2294" i="5"/>
  <c r="E2294" i="5" s="1"/>
  <c r="X2294" i="5" s="1"/>
  <c r="V2297" i="5"/>
  <c r="V2301" i="5"/>
  <c r="E2301" i="5"/>
  <c r="X2301" i="5" s="1"/>
  <c r="V2302" i="5"/>
  <c r="V2305" i="5"/>
  <c r="E2305" i="5" s="1"/>
  <c r="X2305" i="5" s="1"/>
  <c r="V2309" i="5"/>
  <c r="E2309" i="5" s="1"/>
  <c r="X2309" i="5" s="1"/>
  <c r="V2313" i="5"/>
  <c r="V2317" i="5"/>
  <c r="E2317" i="5" s="1"/>
  <c r="X2317" i="5" s="1"/>
  <c r="V2318" i="5"/>
  <c r="E2318" i="5" s="1"/>
  <c r="X2318" i="5" s="1"/>
  <c r="V2321" i="5"/>
  <c r="V2322" i="5"/>
  <c r="F2322" i="5" s="1"/>
  <c r="V2325" i="5"/>
  <c r="E2325" i="5" s="1"/>
  <c r="X2325" i="5" s="1"/>
  <c r="V2329" i="5"/>
  <c r="E2329" i="5" s="1"/>
  <c r="X2329" i="5" s="1"/>
  <c r="V2333" i="5"/>
  <c r="V2334" i="5"/>
  <c r="V2341" i="5"/>
  <c r="E2341" i="5" s="1"/>
  <c r="X2341" i="5" s="1"/>
  <c r="V2342" i="5"/>
  <c r="V2345" i="5"/>
  <c r="E2345" i="5" s="1"/>
  <c r="X2345" i="5" s="1"/>
  <c r="V2349" i="5"/>
  <c r="E2349" i="5" s="1"/>
  <c r="X2349" i="5" s="1"/>
  <c r="V2353" i="5"/>
  <c r="V2357" i="5"/>
  <c r="E2357" i="5" s="1"/>
  <c r="X2357" i="5" s="1"/>
  <c r="V2358" i="5"/>
  <c r="E2358" i="5" s="1"/>
  <c r="X2358" i="5" s="1"/>
  <c r="V2361" i="5"/>
  <c r="E2361" i="5" s="1"/>
  <c r="X2361" i="5" s="1"/>
  <c r="V2365" i="5"/>
  <c r="V2369" i="5"/>
  <c r="V2373" i="5"/>
  <c r="E2373" i="5" s="1"/>
  <c r="X2373" i="5" s="1"/>
  <c r="V2377" i="5"/>
  <c r="E2377" i="5" s="1"/>
  <c r="X2377" i="5" s="1"/>
  <c r="V2381" i="5"/>
  <c r="E2381" i="5" s="1"/>
  <c r="X2381" i="5" s="1"/>
  <c r="V2382" i="5"/>
  <c r="E2382" i="5" s="1"/>
  <c r="X2382" i="5" s="1"/>
  <c r="V2385" i="5"/>
  <c r="V2389" i="5"/>
  <c r="E2389" i="5" s="1"/>
  <c r="X2389" i="5" s="1"/>
  <c r="V2390" i="5"/>
  <c r="V2393" i="5"/>
  <c r="E2393" i="5" s="1"/>
  <c r="X2393" i="5" s="1"/>
  <c r="V2397" i="5"/>
  <c r="V2402" i="5"/>
  <c r="V2405" i="5"/>
  <c r="E2405" i="5" s="1"/>
  <c r="X2405" i="5" s="1"/>
  <c r="V2406" i="5"/>
  <c r="V2409" i="5"/>
  <c r="V2413" i="5"/>
  <c r="E2413" i="5" s="1"/>
  <c r="X2413" i="5" s="1"/>
  <c r="V2421" i="5"/>
  <c r="E2421" i="5" s="1"/>
  <c r="X2421" i="5" s="1"/>
  <c r="V2422" i="5"/>
  <c r="E2422" i="5" s="1"/>
  <c r="X2422" i="5" s="1"/>
  <c r="V2426" i="5"/>
  <c r="E2426" i="5" s="1"/>
  <c r="X2426" i="5" s="1"/>
  <c r="V2429" i="5"/>
  <c r="E2429" i="5" s="1"/>
  <c r="X2429" i="5" s="1"/>
  <c r="V2437" i="5"/>
  <c r="E2437" i="5" s="1"/>
  <c r="X2437" i="5" s="1"/>
  <c r="V2438" i="5"/>
  <c r="V2445" i="5"/>
  <c r="V2453" i="5"/>
  <c r="E2453" i="5" s="1"/>
  <c r="X2453" i="5" s="1"/>
  <c r="V2457" i="5"/>
  <c r="E2457" i="5" s="1"/>
  <c r="X2457" i="5" s="1"/>
  <c r="V2458" i="5"/>
  <c r="E2458" i="5" s="1"/>
  <c r="X2458" i="5" s="1"/>
  <c r="V2461" i="5"/>
  <c r="E2461" i="5" s="1"/>
  <c r="X2461" i="5" s="1"/>
  <c r="V2465" i="5"/>
  <c r="V2467" i="5"/>
  <c r="E2467" i="5" s="1"/>
  <c r="X2467" i="5" s="1"/>
  <c r="V2469" i="5"/>
  <c r="E2469" i="5"/>
  <c r="X2469" i="5" s="1"/>
  <c r="V2470" i="5"/>
  <c r="V2473" i="5"/>
  <c r="V2474" i="5"/>
  <c r="V2477" i="5"/>
  <c r="E2477" i="5"/>
  <c r="X2477" i="5" s="1"/>
  <c r="V2481" i="5"/>
  <c r="E2481" i="5" s="1"/>
  <c r="X2481" i="5" s="1"/>
  <c r="V2485" i="5"/>
  <c r="E2485" i="5"/>
  <c r="X2485" i="5" s="1"/>
  <c r="V2486" i="5"/>
  <c r="E2486" i="5" s="1"/>
  <c r="X2486" i="5" s="1"/>
  <c r="V2489" i="5"/>
  <c r="G2489" i="5" s="1"/>
  <c r="E2489" i="5"/>
  <c r="X2489" i="5" s="1"/>
  <c r="V2493" i="5"/>
  <c r="V2501" i="5"/>
  <c r="E2501" i="5" s="1"/>
  <c r="G1364" i="5"/>
  <c r="G1365" i="5"/>
  <c r="G1366" i="5"/>
  <c r="G1367" i="5"/>
  <c r="G1369" i="5"/>
  <c r="G1377" i="5"/>
  <c r="G1383" i="5"/>
  <c r="G1385" i="5"/>
  <c r="G1388" i="5"/>
  <c r="G1391" i="5"/>
  <c r="G1394" i="5"/>
  <c r="G1397" i="5"/>
  <c r="G1399" i="5"/>
  <c r="G1401" i="5"/>
  <c r="G1404" i="5"/>
  <c r="G1405" i="5"/>
  <c r="G1406" i="5"/>
  <c r="G1415" i="5"/>
  <c r="G1417" i="5"/>
  <c r="G1421" i="5"/>
  <c r="G1423" i="5"/>
  <c r="G1429" i="5"/>
  <c r="G1431" i="5"/>
  <c r="G1433" i="5"/>
  <c r="G1437" i="5"/>
  <c r="G1439" i="5"/>
  <c r="G1441" i="5"/>
  <c r="G1447" i="5"/>
  <c r="G1449" i="5"/>
  <c r="G1452" i="5"/>
  <c r="G1455" i="5"/>
  <c r="G1457" i="5"/>
  <c r="G1463" i="5"/>
  <c r="G1465" i="5"/>
  <c r="G1470" i="5"/>
  <c r="G1471" i="5"/>
  <c r="G1473" i="5"/>
  <c r="G1474" i="5"/>
  <c r="G1479" i="5"/>
  <c r="G1481" i="5"/>
  <c r="G1486" i="5"/>
  <c r="G1487" i="5"/>
  <c r="G1489" i="5"/>
  <c r="G1495" i="5"/>
  <c r="G1497" i="5"/>
  <c r="G1498" i="5"/>
  <c r="G1502" i="5"/>
  <c r="G1505" i="5"/>
  <c r="G1511" i="5"/>
  <c r="G1513" i="5"/>
  <c r="G1514" i="5"/>
  <c r="G1517" i="5"/>
  <c r="G1519" i="5"/>
  <c r="G1524" i="5"/>
  <c r="G1525" i="5"/>
  <c r="G1527" i="5"/>
  <c r="G1529" i="5"/>
  <c r="G1530" i="5"/>
  <c r="G1533" i="5"/>
  <c r="G1534" i="5"/>
  <c r="G1535" i="5"/>
  <c r="G1545" i="5"/>
  <c r="G1549" i="5"/>
  <c r="G1553" i="5"/>
  <c r="G1555" i="5"/>
  <c r="G1558" i="5"/>
  <c r="G1561" i="5"/>
  <c r="G1565" i="5"/>
  <c r="G1569" i="5"/>
  <c r="G1570" i="5"/>
  <c r="G1577" i="5"/>
  <c r="G1580" i="5"/>
  <c r="G1581" i="5"/>
  <c r="G1582" i="5"/>
  <c r="G1589" i="5"/>
  <c r="G1593" i="5"/>
  <c r="G1594" i="5"/>
  <c r="G1601" i="5"/>
  <c r="G1609" i="5"/>
  <c r="G1612" i="5"/>
  <c r="G1613" i="5"/>
  <c r="G1614" i="5"/>
  <c r="G1617" i="5"/>
  <c r="G1618" i="5"/>
  <c r="G1621" i="5"/>
  <c r="G1625" i="5"/>
  <c r="G1629" i="5"/>
  <c r="G1638" i="5"/>
  <c r="G1641" i="5"/>
  <c r="G1642" i="5"/>
  <c r="G1644" i="5"/>
  <c r="G1645" i="5"/>
  <c r="G1646" i="5"/>
  <c r="G1649" i="5"/>
  <c r="G1654" i="5"/>
  <c r="G1657" i="5"/>
  <c r="G1662" i="5"/>
  <c r="G1665" i="5"/>
  <c r="G1666" i="5"/>
  <c r="G1670" i="5"/>
  <c r="G1673" i="5"/>
  <c r="G1685" i="5"/>
  <c r="G1686" i="5"/>
  <c r="G1689" i="5"/>
  <c r="G1693" i="5"/>
  <c r="G1695" i="5"/>
  <c r="G1697" i="5"/>
  <c r="G1701" i="5"/>
  <c r="G1703" i="5"/>
  <c r="G1705" i="5"/>
  <c r="G1706" i="5"/>
  <c r="G1711" i="5"/>
  <c r="G1713" i="5"/>
  <c r="G1721" i="5"/>
  <c r="G1735" i="5"/>
  <c r="G1737" i="5"/>
  <c r="G1741" i="5"/>
  <c r="G1742" i="5"/>
  <c r="G1750" i="5"/>
  <c r="G1766" i="5"/>
  <c r="G1774" i="5"/>
  <c r="G1778" i="5"/>
  <c r="G1785" i="5"/>
  <c r="G1798" i="5"/>
  <c r="G1801" i="5"/>
  <c r="G1810" i="5"/>
  <c r="G1815" i="5"/>
  <c r="G1817" i="5"/>
  <c r="G1829" i="5"/>
  <c r="G1833" i="5"/>
  <c r="G1854" i="5"/>
  <c r="G1855" i="5"/>
  <c r="G1858" i="5"/>
  <c r="G1862" i="5"/>
  <c r="G1863" i="5"/>
  <c r="G1873" i="5"/>
  <c r="G1889" i="5"/>
  <c r="G1890" i="5"/>
  <c r="G1894" i="5"/>
  <c r="G1897" i="5"/>
  <c r="G1902" i="5"/>
  <c r="G1913" i="5"/>
  <c r="G1914" i="5"/>
  <c r="G1925" i="5"/>
  <c r="G1926" i="5"/>
  <c r="G1929" i="5"/>
  <c r="G1930" i="5"/>
  <c r="G1937" i="5"/>
  <c r="G1945" i="5"/>
  <c r="G1946" i="5"/>
  <c r="G1953" i="5"/>
  <c r="G1954" i="5"/>
  <c r="G1961" i="5"/>
  <c r="G1962" i="5"/>
  <c r="G1966" i="5"/>
  <c r="G1982" i="5"/>
  <c r="G1985" i="5"/>
  <c r="G1990" i="5"/>
  <c r="G1991" i="5"/>
  <c r="G1993" i="5"/>
  <c r="G1998" i="5"/>
  <c r="G2001" i="5"/>
  <c r="G2009" i="5"/>
  <c r="G2014" i="5"/>
  <c r="G2017" i="5"/>
  <c r="G2022" i="5"/>
  <c r="G2025" i="5"/>
  <c r="G2041" i="5"/>
  <c r="G2053" i="5"/>
  <c r="G2057" i="5"/>
  <c r="G2062" i="5"/>
  <c r="G2073" i="5"/>
  <c r="G2086" i="5"/>
  <c r="G2089" i="5"/>
  <c r="G2094" i="5"/>
  <c r="G2097" i="5"/>
  <c r="G2102" i="5"/>
  <c r="G2109" i="5"/>
  <c r="G2115" i="5"/>
  <c r="G2117" i="5"/>
  <c r="G2121" i="5"/>
  <c r="G2125" i="5"/>
  <c r="G2133" i="5"/>
  <c r="G2138" i="5"/>
  <c r="G2139" i="5"/>
  <c r="G2153" i="5"/>
  <c r="G2157" i="5"/>
  <c r="G2158" i="5"/>
  <c r="G2165" i="5"/>
  <c r="G2169" i="5"/>
  <c r="G2173" i="5"/>
  <c r="G2174" i="5"/>
  <c r="G2177" i="5"/>
  <c r="G2181" i="5"/>
  <c r="G2185" i="5"/>
  <c r="G2193" i="5"/>
  <c r="G2197" i="5"/>
  <c r="G2198" i="5"/>
  <c r="G2205" i="5"/>
  <c r="G2209" i="5"/>
  <c r="G2213" i="5"/>
  <c r="G2217" i="5"/>
  <c r="G2222" i="5"/>
  <c r="G2235" i="5"/>
  <c r="G2241" i="5"/>
  <c r="G2245" i="5"/>
  <c r="G2249" i="5"/>
  <c r="G2253" i="5"/>
  <c r="G2257" i="5"/>
  <c r="G2262" i="5"/>
  <c r="G2265" i="5"/>
  <c r="G2266" i="5"/>
  <c r="G2269" i="5"/>
  <c r="G2273" i="5"/>
  <c r="G2281" i="5"/>
  <c r="G2285" i="5"/>
  <c r="G2286" i="5"/>
  <c r="G2289" i="5"/>
  <c r="G2290" i="5"/>
  <c r="G2293" i="5"/>
  <c r="G2294" i="5"/>
  <c r="G2301" i="5"/>
  <c r="G2305" i="5"/>
  <c r="G2309" i="5"/>
  <c r="G2310" i="5"/>
  <c r="G2323" i="5"/>
  <c r="G2325" i="5"/>
  <c r="G2329" i="5"/>
  <c r="G2333" i="5"/>
  <c r="G2337" i="5"/>
  <c r="G2340" i="5"/>
  <c r="G2341" i="5"/>
  <c r="G2345" i="5"/>
  <c r="G2349" i="5"/>
  <c r="G2357" i="5"/>
  <c r="G2358" i="5"/>
  <c r="G2359" i="5"/>
  <c r="G2361" i="5"/>
  <c r="G2362" i="5"/>
  <c r="G2373" i="5"/>
  <c r="G2375" i="5"/>
  <c r="G2377" i="5"/>
  <c r="G2381" i="5"/>
  <c r="G2393" i="5"/>
  <c r="G2394" i="5"/>
  <c r="G2398" i="5"/>
  <c r="G2401" i="5"/>
  <c r="G2405" i="5"/>
  <c r="G2411" i="5"/>
  <c r="G2413" i="5"/>
  <c r="G2414" i="5"/>
  <c r="G2417" i="5"/>
  <c r="G2421" i="5"/>
  <c r="G2425" i="5"/>
  <c r="G2429" i="5"/>
  <c r="G2433" i="5"/>
  <c r="G2437" i="5"/>
  <c r="G2446" i="5"/>
  <c r="G2449" i="5"/>
  <c r="G2453" i="5"/>
  <c r="G2459" i="5"/>
  <c r="G2461" i="5"/>
  <c r="G2469" i="5"/>
  <c r="G2477" i="5"/>
  <c r="G2481" i="5"/>
  <c r="G2485" i="5"/>
  <c r="G2490" i="5"/>
  <c r="G2497"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s="1"/>
  <c r="B54" i="6"/>
  <c r="G54" i="6" s="1"/>
  <c r="B17" i="6"/>
  <c r="B16" i="6"/>
  <c r="B15" i="6"/>
  <c r="F20" i="6" s="1"/>
  <c r="B14" i="6"/>
  <c r="G14" i="6"/>
  <c r="H14" i="6" s="1"/>
  <c r="H13" i="6"/>
  <c r="B12" i="6"/>
  <c r="G12" i="6" s="1"/>
  <c r="H12" i="6" s="1"/>
  <c r="D12" i="6" s="1"/>
  <c r="B11" i="6"/>
  <c r="G11" i="6" s="1"/>
  <c r="H11" i="6" s="1"/>
  <c r="D11" i="6" s="1"/>
  <c r="B8" i="6"/>
  <c r="G8" i="6" s="1"/>
  <c r="H8" i="6" s="1"/>
  <c r="D8" i="6" s="1"/>
  <c r="B7" i="6"/>
  <c r="G7" i="6" s="1"/>
  <c r="H7" i="6" s="1"/>
  <c r="D7" i="6" s="1"/>
  <c r="B6" i="6"/>
  <c r="G6" i="6" s="1"/>
  <c r="B5" i="6"/>
  <c r="B4" i="6"/>
  <c r="G4" i="6" s="1"/>
  <c r="H4" i="6" s="1"/>
  <c r="D4" i="6" s="1"/>
  <c r="S2492" i="5"/>
  <c r="S2488" i="5"/>
  <c r="S2484" i="5"/>
  <c r="S2482" i="5"/>
  <c r="J2481" i="5"/>
  <c r="S2481" i="5"/>
  <c r="S2475" i="5"/>
  <c r="J2473" i="5"/>
  <c r="S2473" i="5"/>
  <c r="S2469" i="5"/>
  <c r="S2467" i="5"/>
  <c r="S2465" i="5"/>
  <c r="S2461" i="5"/>
  <c r="S2459" i="5"/>
  <c r="S2457" i="5"/>
  <c r="S2454" i="5"/>
  <c r="F2450" i="5"/>
  <c r="S2449" i="5"/>
  <c r="S2445" i="5"/>
  <c r="S2436" i="5"/>
  <c r="S2433" i="5"/>
  <c r="S2431" i="5"/>
  <c r="S2429" i="5"/>
  <c r="S2427" i="5"/>
  <c r="S2425" i="5"/>
  <c r="S2421" i="5"/>
  <c r="S2420" i="5"/>
  <c r="S2419" i="5"/>
  <c r="S2417" i="5"/>
  <c r="S2416" i="5"/>
  <c r="S2415" i="5"/>
  <c r="S2413" i="5"/>
  <c r="S2409" i="5"/>
  <c r="S2405" i="5"/>
  <c r="S2404" i="5"/>
  <c r="S2401" i="5"/>
  <c r="S2397" i="5"/>
  <c r="S2396" i="5"/>
  <c r="S2393" i="5"/>
  <c r="S2391" i="5"/>
  <c r="S2389" i="5"/>
  <c r="S2385" i="5"/>
  <c r="S2380" i="5"/>
  <c r="S2378" i="5"/>
  <c r="S2377" i="5"/>
  <c r="S2376" i="5"/>
  <c r="S2373" i="5"/>
  <c r="S2370" i="5"/>
  <c r="S2369" i="5"/>
  <c r="S2368" i="5"/>
  <c r="S2365" i="5"/>
  <c r="S2363" i="5"/>
  <c r="S2362" i="5"/>
  <c r="S2361" i="5"/>
  <c r="S2360" i="5"/>
  <c r="S2356" i="5"/>
  <c r="S2355" i="5"/>
  <c r="S2354" i="5"/>
  <c r="S2353" i="5"/>
  <c r="S2351" i="5"/>
  <c r="S2347" i="5"/>
  <c r="H2346" i="5"/>
  <c r="H2345" i="5"/>
  <c r="S2343" i="5"/>
  <c r="S2341" i="5"/>
  <c r="H2337" i="5"/>
  <c r="S2337" i="5"/>
  <c r="S2335" i="5"/>
  <c r="S2332" i="5"/>
  <c r="S2331" i="5"/>
  <c r="S2327" i="5"/>
  <c r="S2323" i="5"/>
  <c r="S2317" i="5"/>
  <c r="S2314" i="5"/>
  <c r="S2306" i="5"/>
  <c r="S2302" i="5"/>
  <c r="S2301" i="5"/>
  <c r="S2297" i="5"/>
  <c r="F2295" i="5"/>
  <c r="S2293" i="5"/>
  <c r="S2288" i="5"/>
  <c r="S2285" i="5"/>
  <c r="S2278" i="5"/>
  <c r="I2277" i="5"/>
  <c r="S2277" i="5"/>
  <c r="S2274" i="5"/>
  <c r="S2267" i="5"/>
  <c r="S2266" i="5"/>
  <c r="S2264" i="5"/>
  <c r="S2263" i="5"/>
  <c r="S2262" i="5"/>
  <c r="S2260" i="5"/>
  <c r="S2258" i="5"/>
  <c r="S2256" i="5"/>
  <c r="S2251" i="5"/>
  <c r="R2249" i="5"/>
  <c r="S2248" i="5"/>
  <c r="S2247" i="5"/>
  <c r="S2246" i="5"/>
  <c r="S2243" i="5"/>
  <c r="S2240" i="5"/>
  <c r="S2239" i="5"/>
  <c r="S2235" i="5"/>
  <c r="S2231" i="5"/>
  <c r="S2224" i="5"/>
  <c r="S2223" i="5"/>
  <c r="S2221" i="5"/>
  <c r="S2219" i="5"/>
  <c r="S2215" i="5"/>
  <c r="S2213" i="5"/>
  <c r="S2211" i="5"/>
  <c r="S2207" i="5"/>
  <c r="S2205" i="5"/>
  <c r="S2203" i="5"/>
  <c r="S2199" i="5"/>
  <c r="S2198" i="5"/>
  <c r="S2197" i="5"/>
  <c r="S2195" i="5"/>
  <c r="I2190" i="5"/>
  <c r="S2189" i="5"/>
  <c r="S2188" i="5"/>
  <c r="S2185" i="5"/>
  <c r="S2184" i="5"/>
  <c r="S2181" i="5"/>
  <c r="R2174" i="5"/>
  <c r="S2173" i="5"/>
  <c r="S2163" i="5"/>
  <c r="S2161" i="5"/>
  <c r="S2159" i="5"/>
  <c r="R2158" i="5"/>
  <c r="S2157" i="5"/>
  <c r="S2155" i="5"/>
  <c r="S2149" i="5"/>
  <c r="S2148" i="5"/>
  <c r="S2145" i="5"/>
  <c r="S2144" i="5"/>
  <c r="S2141" i="5"/>
  <c r="F2137" i="5"/>
  <c r="S2137" i="5"/>
  <c r="S2136" i="5"/>
  <c r="S2133" i="5"/>
  <c r="S2132" i="5"/>
  <c r="S2131" i="5"/>
  <c r="S2127" i="5"/>
  <c r="S2112" i="5"/>
  <c r="I2109" i="5"/>
  <c r="S2107" i="5"/>
  <c r="I2101" i="5"/>
  <c r="I2097" i="5"/>
  <c r="S2095" i="5"/>
  <c r="S2091" i="5"/>
  <c r="J2089" i="5"/>
  <c r="S2080" i="5"/>
  <c r="S2075" i="5"/>
  <c r="S2070" i="5"/>
  <c r="S2067" i="5"/>
  <c r="F2065" i="5"/>
  <c r="S2064" i="5"/>
  <c r="S2060" i="5"/>
  <c r="S2059" i="5"/>
  <c r="S2051" i="5"/>
  <c r="F2045" i="5"/>
  <c r="S2043" i="5"/>
  <c r="S2034" i="5"/>
  <c r="S2019" i="5"/>
  <c r="J2017" i="5"/>
  <c r="R2009" i="5"/>
  <c r="J2001" i="5"/>
  <c r="F1999" i="5"/>
  <c r="S1994" i="5"/>
  <c r="J1993" i="5"/>
  <c r="S1986" i="5"/>
  <c r="R1985" i="5"/>
  <c r="S1982" i="5"/>
  <c r="S1979" i="5"/>
  <c r="S1974" i="5"/>
  <c r="S1967" i="5"/>
  <c r="S1963" i="5"/>
  <c r="S1962" i="5"/>
  <c r="R1961" i="5"/>
  <c r="S1954" i="5"/>
  <c r="I1953" i="5"/>
  <c r="S1939" i="5"/>
  <c r="H1925" i="5"/>
  <c r="I1921" i="5"/>
  <c r="S1921" i="5"/>
  <c r="S1917" i="5"/>
  <c r="R1913" i="5"/>
  <c r="S1913" i="5"/>
  <c r="S1909" i="5"/>
  <c r="S1905" i="5"/>
  <c r="S1901" i="5"/>
  <c r="S1898" i="5"/>
  <c r="S1897" i="5"/>
  <c r="S1893" i="5"/>
  <c r="S1891" i="5"/>
  <c r="J1890" i="5"/>
  <c r="S1889" i="5"/>
  <c r="S1885" i="5"/>
  <c r="S1883" i="5"/>
  <c r="S1881" i="5"/>
  <c r="I1879" i="5"/>
  <c r="I1877" i="5"/>
  <c r="S1877" i="5"/>
  <c r="F1863" i="5"/>
  <c r="S1859" i="5"/>
  <c r="S1855" i="5"/>
  <c r="S1841" i="5"/>
  <c r="S1833" i="5"/>
  <c r="S1826" i="5"/>
  <c r="F1815" i="5"/>
  <c r="S1814" i="5"/>
  <c r="S1808" i="5"/>
  <c r="F1805" i="5"/>
  <c r="S1804" i="5"/>
  <c r="S1801" i="5"/>
  <c r="S1800" i="5"/>
  <c r="F1797" i="5"/>
  <c r="S1797" i="5"/>
  <c r="S1796" i="5"/>
  <c r="S1795" i="5"/>
  <c r="F1793" i="5"/>
  <c r="S1792" i="5"/>
  <c r="S1791" i="5"/>
  <c r="S1789" i="5"/>
  <c r="S1788" i="5"/>
  <c r="F1785" i="5"/>
  <c r="S1785" i="5"/>
  <c r="S1784" i="5"/>
  <c r="S1781" i="5"/>
  <c r="S1780" i="5"/>
  <c r="S1776" i="5"/>
  <c r="S1773" i="5"/>
  <c r="S1772" i="5"/>
  <c r="S1769" i="5"/>
  <c r="S1768" i="5"/>
  <c r="S1767" i="5"/>
  <c r="S1764" i="5"/>
  <c r="S1763" i="5"/>
  <c r="S1761" i="5"/>
  <c r="S1760" i="5"/>
  <c r="J1758" i="5"/>
  <c r="S1756" i="5"/>
  <c r="S1747" i="5"/>
  <c r="S1745" i="5"/>
  <c r="S1741" i="5"/>
  <c r="S1704" i="5"/>
  <c r="I1689" i="5"/>
  <c r="S1684" i="5"/>
  <c r="S1675" i="5"/>
  <c r="S1672" i="5"/>
  <c r="S1664" i="5"/>
  <c r="S1648" i="5"/>
  <c r="S1624" i="5"/>
  <c r="I1621" i="5"/>
  <c r="I1617" i="5"/>
  <c r="S1616" i="5"/>
  <c r="I1613" i="5"/>
  <c r="I1605" i="5"/>
  <c r="I1601" i="5"/>
  <c r="I1597" i="5"/>
  <c r="I1589" i="5"/>
  <c r="I1581" i="5"/>
  <c r="I1573" i="5"/>
  <c r="I1569" i="5"/>
  <c r="I1565" i="5"/>
  <c r="I1561" i="5"/>
  <c r="S1560" i="5"/>
  <c r="R1551" i="5"/>
  <c r="S1550" i="5"/>
  <c r="S1546" i="5"/>
  <c r="H1543" i="5"/>
  <c r="S1542" i="5"/>
  <c r="S1540" i="5"/>
  <c r="S1538" i="5"/>
  <c r="S1536" i="5"/>
  <c r="I1535" i="5"/>
  <c r="F1529" i="5"/>
  <c r="S1528" i="5"/>
  <c r="F1525" i="5"/>
  <c r="S1524" i="5"/>
  <c r="H1522" i="5"/>
  <c r="I1519" i="5"/>
  <c r="S1519" i="5"/>
  <c r="S1516" i="5"/>
  <c r="S1512" i="5"/>
  <c r="H1511" i="5"/>
  <c r="I1509" i="5"/>
  <c r="S1505" i="5"/>
  <c r="I1503" i="5"/>
  <c r="S1501" i="5"/>
  <c r="S1496" i="5"/>
  <c r="S1492" i="5"/>
  <c r="S1491" i="5"/>
  <c r="H1490" i="5"/>
  <c r="S1489" i="5"/>
  <c r="J1487" i="5"/>
  <c r="F1486" i="5"/>
  <c r="S1485" i="5"/>
  <c r="S1484" i="5"/>
  <c r="S1483" i="5"/>
  <c r="S1480" i="5"/>
  <c r="I1479" i="5"/>
  <c r="S1479" i="5"/>
  <c r="H1478" i="5"/>
  <c r="S1476" i="5"/>
  <c r="S1475" i="5"/>
  <c r="R1470" i="5"/>
  <c r="S1470" i="5"/>
  <c r="S1466" i="5"/>
  <c r="S1464" i="5"/>
  <c r="H1462" i="5"/>
  <c r="S1460" i="5"/>
  <c r="J1455" i="5"/>
  <c r="F1454" i="5"/>
  <c r="I1453" i="5"/>
  <c r="J1452" i="5"/>
  <c r="S1448" i="5"/>
  <c r="I1447" i="5"/>
  <c r="S1444" i="5"/>
  <c r="H1439" i="5"/>
  <c r="S1439" i="5"/>
  <c r="S1435" i="5"/>
  <c r="H1431" i="5"/>
  <c r="S1431" i="5"/>
  <c r="S1430" i="5"/>
  <c r="S1427" i="5"/>
  <c r="H1423" i="5"/>
  <c r="S1422" i="5"/>
  <c r="S1415" i="5"/>
  <c r="S1414" i="5"/>
  <c r="J1412" i="5"/>
  <c r="S1410" i="5"/>
  <c r="S1409" i="5"/>
  <c r="S1407" i="5"/>
  <c r="S1406" i="5"/>
  <c r="S1405" i="5"/>
  <c r="H1396" i="5"/>
  <c r="S1395" i="5"/>
  <c r="S1392" i="5"/>
  <c r="S1391" i="5"/>
  <c r="S1383" i="5"/>
  <c r="S1379" i="5"/>
  <c r="S1378" i="5"/>
  <c r="F1377" i="5"/>
  <c r="S1376" i="5"/>
  <c r="S1375" i="5"/>
  <c r="F1367" i="5"/>
  <c r="I1364" i="5"/>
  <c r="S1364" i="5"/>
  <c r="S1363" i="5"/>
  <c r="S1359" i="5"/>
  <c r="R1353" i="5"/>
  <c r="S1352" i="5"/>
  <c r="S1351" i="5"/>
  <c r="S1348" i="5"/>
  <c r="S1346" i="5"/>
  <c r="S1345" i="5"/>
  <c r="S1337" i="5"/>
  <c r="S1336" i="5"/>
  <c r="S1327" i="5"/>
  <c r="S1321" i="5"/>
  <c r="S1316" i="5"/>
  <c r="S1315" i="5"/>
  <c r="S1312" i="5"/>
  <c r="S1309" i="5"/>
  <c r="S1300" i="5"/>
  <c r="S1295" i="5"/>
  <c r="S1289" i="5"/>
  <c r="S1285" i="5"/>
  <c r="S1283" i="5"/>
  <c r="S1259" i="5"/>
  <c r="S1257" i="5"/>
  <c r="R1252" i="5"/>
  <c r="R1246" i="5"/>
  <c r="R1242" i="5"/>
  <c r="R1241" i="5"/>
  <c r="R1218" i="5"/>
  <c r="R1208" i="5"/>
  <c r="R1176" i="5"/>
  <c r="R1154" i="5"/>
  <c r="R1125" i="5"/>
  <c r="R1109" i="5"/>
  <c r="R1093" i="5"/>
  <c r="R1077" i="5"/>
  <c r="R1061" i="5"/>
  <c r="R1013" i="5"/>
  <c r="R997" i="5"/>
  <c r="R973" i="5"/>
  <c r="R865" i="5"/>
  <c r="R819" i="5"/>
  <c r="R816" i="5"/>
  <c r="R801" i="5"/>
  <c r="R793" i="5"/>
  <c r="R781" i="5"/>
  <c r="R779" i="5"/>
  <c r="R777" i="5"/>
  <c r="R773" i="5"/>
  <c r="R765" i="5"/>
  <c r="R763" i="5"/>
  <c r="R759" i="5"/>
  <c r="R753" i="5"/>
  <c r="R751" i="5"/>
  <c r="R739" i="5"/>
  <c r="S720" i="5"/>
  <c r="R719" i="5"/>
  <c r="R705" i="5"/>
  <c r="R700" i="5"/>
  <c r="R688" i="5"/>
  <c r="R570" i="5"/>
  <c r="R548" i="5"/>
  <c r="R546" i="5"/>
  <c r="R530" i="5"/>
  <c r="R514" i="5"/>
  <c r="R498" i="5"/>
  <c r="R482" i="5"/>
  <c r="R441" i="5"/>
  <c r="R440" i="5"/>
  <c r="R433" i="5"/>
  <c r="R425" i="5"/>
  <c r="R417" i="5"/>
  <c r="R408" i="5"/>
  <c r="R400" i="5"/>
  <c r="R336" i="5"/>
  <c r="R329" i="5"/>
  <c r="R322" i="5"/>
  <c r="R313" i="5"/>
  <c r="R283" i="5"/>
  <c r="X271" i="5"/>
  <c r="R263" i="5"/>
  <c r="R255" i="5"/>
  <c r="R253" i="5"/>
  <c r="R233" i="5"/>
  <c r="R219" i="5"/>
  <c r="X190" i="5"/>
  <c r="R185" i="5"/>
  <c r="X123" i="5"/>
  <c r="R121" i="5"/>
  <c r="R98" i="5"/>
  <c r="R96" i="5"/>
  <c r="R92" i="5"/>
  <c r="R88" i="5"/>
  <c r="R82" i="5"/>
  <c r="R80" i="5"/>
  <c r="R78" i="5"/>
  <c r="R76" i="5"/>
  <c r="R69" i="5"/>
  <c r="R68" i="5"/>
  <c r="R65" i="5"/>
  <c r="R64" i="5"/>
  <c r="R62" i="5"/>
  <c r="R60" i="5"/>
  <c r="X58" i="5"/>
  <c r="R56" i="5"/>
  <c r="R53" i="5"/>
  <c r="R49" i="5"/>
  <c r="R48" i="5"/>
  <c r="R46" i="5"/>
  <c r="R44" i="5"/>
  <c r="R40" i="5"/>
  <c r="R36" i="5"/>
  <c r="R34" i="5"/>
  <c r="R32" i="5"/>
  <c r="R20" i="5"/>
  <c r="AB18" i="5"/>
  <c r="AB6" i="5"/>
  <c r="B90" i="4"/>
  <c r="H67" i="4"/>
  <c r="P47" i="4"/>
  <c r="P46" i="4"/>
  <c r="P45" i="4"/>
  <c r="P44" i="4"/>
  <c r="P43" i="4"/>
  <c r="Q43" i="4" s="1"/>
  <c r="P41" i="4"/>
  <c r="B41" i="4" s="1"/>
  <c r="P40" i="4"/>
  <c r="P39" i="4"/>
  <c r="P38" i="4"/>
  <c r="P37" i="4"/>
  <c r="Q37" i="4" s="1"/>
  <c r="P35" i="4"/>
  <c r="P34" i="4"/>
  <c r="P33" i="4"/>
  <c r="P32" i="4"/>
  <c r="P31" i="4"/>
  <c r="Q31" i="4" s="1"/>
  <c r="P29" i="4"/>
  <c r="P28" i="4"/>
  <c r="P27" i="4"/>
  <c r="P26" i="4"/>
  <c r="D11" i="4"/>
  <c r="A5" i="4"/>
  <c r="Q4" i="5"/>
  <c r="S2015" i="5"/>
  <c r="S1770" i="5"/>
  <c r="S1477" i="5"/>
  <c r="AB2465" i="5"/>
  <c r="AB720" i="5"/>
  <c r="AB841" i="5"/>
  <c r="AB1757" i="5"/>
  <c r="AB858" i="5"/>
  <c r="AB552" i="5"/>
  <c r="AB410" i="5"/>
  <c r="R480" i="5"/>
  <c r="AB579" i="5"/>
  <c r="AB674" i="5"/>
  <c r="AB1293" i="5"/>
  <c r="AB1463" i="5"/>
  <c r="S2038" i="5"/>
  <c r="AB2413" i="5"/>
  <c r="S1398" i="5"/>
  <c r="AB1566" i="5"/>
  <c r="AB1022" i="5"/>
  <c r="AB488" i="5"/>
  <c r="AB594" i="5"/>
  <c r="AB630" i="5"/>
  <c r="AB1401" i="5"/>
  <c r="S2140" i="5"/>
  <c r="AB324" i="5"/>
  <c r="AB902" i="5"/>
  <c r="AB1071" i="5"/>
  <c r="AB1814" i="5"/>
  <c r="AB446" i="5"/>
  <c r="AB450" i="5"/>
  <c r="AB481" i="5"/>
  <c r="AB643" i="5"/>
  <c r="AB1437" i="5"/>
  <c r="S1596" i="5"/>
  <c r="AB2402" i="5"/>
  <c r="S1748" i="5"/>
  <c r="S2428" i="5"/>
  <c r="AB1115" i="5"/>
  <c r="AB1353" i="5"/>
  <c r="S1465" i="5"/>
  <c r="S2068" i="5"/>
  <c r="AB299" i="5"/>
  <c r="AB1140" i="5"/>
  <c r="S1754" i="5"/>
  <c r="AB2069" i="5"/>
  <c r="AB2073" i="5"/>
  <c r="R528" i="5"/>
  <c r="R86" i="5"/>
  <c r="AB348" i="5"/>
  <c r="AB1079" i="5"/>
  <c r="AB1110" i="5"/>
  <c r="J1479" i="5"/>
  <c r="S1899" i="5"/>
  <c r="AB164" i="5"/>
  <c r="AB903" i="5"/>
  <c r="AB1649" i="5"/>
  <c r="S1835" i="5"/>
  <c r="AB1933" i="5"/>
  <c r="S2330" i="5"/>
  <c r="AB341" i="5"/>
  <c r="AB384" i="5"/>
  <c r="AB493" i="5"/>
  <c r="AB587" i="5"/>
  <c r="AB1277" i="5"/>
  <c r="S1455" i="5"/>
  <c r="S1762" i="5"/>
  <c r="AB1806" i="5"/>
  <c r="S1821" i="5"/>
  <c r="S2047" i="5"/>
  <c r="AB1593" i="5"/>
  <c r="S1696" i="5"/>
  <c r="S1749" i="5"/>
  <c r="S1752" i="5"/>
  <c r="S1766" i="5"/>
  <c r="S2022" i="5"/>
  <c r="AB517" i="5"/>
  <c r="AB607" i="5"/>
  <c r="R897" i="5"/>
  <c r="AB1308" i="5"/>
  <c r="AB1369" i="5"/>
  <c r="S1386" i="5"/>
  <c r="S1437" i="5"/>
  <c r="I1487" i="5"/>
  <c r="S1919" i="5"/>
  <c r="AB2071" i="5"/>
  <c r="AB2166" i="5"/>
  <c r="S2408" i="5"/>
  <c r="AB418" i="5"/>
  <c r="AB972" i="5"/>
  <c r="AB1094" i="5"/>
  <c r="AB1228" i="5"/>
  <c r="S1266" i="5"/>
  <c r="S1517" i="5"/>
  <c r="S1539" i="5"/>
  <c r="S1640" i="5"/>
  <c r="S1728" i="5"/>
  <c r="S1958" i="5"/>
  <c r="AB1970" i="5"/>
  <c r="AB2317" i="5"/>
  <c r="AB2405" i="5"/>
  <c r="AB1377" i="5"/>
  <c r="AB1598" i="5"/>
  <c r="AB1610" i="5"/>
  <c r="S1750" i="5"/>
  <c r="AB2061" i="5"/>
  <c r="S2212" i="5"/>
  <c r="X75" i="5"/>
  <c r="I2158" i="5"/>
  <c r="R70" i="5"/>
  <c r="AB364" i="5"/>
  <c r="F2013" i="5"/>
  <c r="AB2065" i="5"/>
  <c r="H2474" i="5"/>
  <c r="X171" i="5"/>
  <c r="AB196" i="5"/>
  <c r="AB467" i="5"/>
  <c r="AB520" i="5"/>
  <c r="AB627" i="5"/>
  <c r="R731" i="5"/>
  <c r="AB1753" i="5"/>
  <c r="F2433" i="5"/>
  <c r="AB255" i="5"/>
  <c r="AB1165" i="5"/>
  <c r="AB1249" i="5"/>
  <c r="AB1273" i="5"/>
  <c r="AB1317" i="5"/>
  <c r="AB1332" i="5"/>
  <c r="I1593" i="5"/>
  <c r="AB2125" i="5"/>
  <c r="AB2273" i="5"/>
  <c r="R281" i="5"/>
  <c r="AB372" i="5"/>
  <c r="AB376" i="5"/>
  <c r="AB380" i="5"/>
  <c r="AB1058" i="5"/>
  <c r="AB2030" i="5"/>
  <c r="AB231" i="5"/>
  <c r="AB838" i="5"/>
  <c r="AB983" i="5"/>
  <c r="AB1455" i="5"/>
  <c r="J1551" i="5"/>
  <c r="AB2146" i="5"/>
  <c r="AB2089" i="5"/>
  <c r="AB340" i="5"/>
  <c r="AB469" i="5"/>
  <c r="AB473" i="5"/>
  <c r="AB666" i="5"/>
  <c r="AB1241" i="5"/>
  <c r="AB1779" i="5"/>
  <c r="J2045" i="5"/>
  <c r="AB2053" i="5"/>
  <c r="AB2225" i="5"/>
  <c r="AB2229" i="5"/>
  <c r="R780" i="5"/>
  <c r="R612" i="5"/>
  <c r="S1305" i="5"/>
  <c r="AB1743" i="5"/>
  <c r="S1743" i="5"/>
  <c r="AB1802" i="5"/>
  <c r="F1909" i="5"/>
  <c r="R1909" i="5"/>
  <c r="H1909" i="5"/>
  <c r="R2458" i="5"/>
  <c r="I2458" i="5"/>
  <c r="AB30" i="5"/>
  <c r="AB126" i="5"/>
  <c r="AB438" i="5"/>
  <c r="AB459" i="5"/>
  <c r="AB598" i="5"/>
  <c r="AB794" i="5"/>
  <c r="AB913" i="5"/>
  <c r="AB915" i="5"/>
  <c r="AB929" i="5"/>
  <c r="AB1095" i="5"/>
  <c r="AB1197" i="5"/>
  <c r="AB1276" i="5"/>
  <c r="S1276" i="5"/>
  <c r="S2440" i="5"/>
  <c r="S2214" i="5"/>
  <c r="S1310" i="5"/>
  <c r="S1867" i="5"/>
  <c r="I2025" i="5"/>
  <c r="H2025" i="5"/>
  <c r="S2269" i="5"/>
  <c r="AB24" i="5"/>
  <c r="R75" i="5"/>
  <c r="AB102" i="5"/>
  <c r="AB242" i="5"/>
  <c r="AB283" i="5"/>
  <c r="AB308" i="5"/>
  <c r="AB426" i="5"/>
  <c r="AB430" i="5"/>
  <c r="AB457" i="5"/>
  <c r="AB485" i="5"/>
  <c r="AB525" i="5"/>
  <c r="AB614" i="5"/>
  <c r="AB633" i="5"/>
  <c r="AB684" i="5"/>
  <c r="AB712" i="5"/>
  <c r="AB718" i="5"/>
  <c r="R747" i="5"/>
  <c r="AB854" i="5"/>
  <c r="AB964" i="5"/>
  <c r="AB998" i="5"/>
  <c r="AB1082" i="5"/>
  <c r="AB1161" i="5"/>
  <c r="S1287" i="5"/>
  <c r="S1374" i="5"/>
  <c r="S1515" i="5"/>
  <c r="S1870" i="5"/>
  <c r="AB1042" i="5"/>
  <c r="S1263" i="5"/>
  <c r="S1307" i="5"/>
  <c r="S2168" i="5"/>
  <c r="S2483" i="5"/>
  <c r="AB218" i="5"/>
  <c r="AB235" i="5"/>
  <c r="AB368" i="5"/>
  <c r="AB400" i="5"/>
  <c r="AB442" i="5"/>
  <c r="X491" i="5"/>
  <c r="AB509" i="5"/>
  <c r="AB536" i="5"/>
  <c r="AB556" i="5"/>
  <c r="AB591" i="5"/>
  <c r="AB710" i="5"/>
  <c r="AB845" i="5"/>
  <c r="AB914" i="5"/>
  <c r="AB959" i="5"/>
  <c r="AB1149" i="5"/>
  <c r="AB1177" i="5"/>
  <c r="S1284" i="5"/>
  <c r="S1644" i="5"/>
  <c r="S1793" i="5"/>
  <c r="AB1793" i="5"/>
  <c r="R2073" i="5"/>
  <c r="H2073" i="5"/>
  <c r="F2073" i="5"/>
  <c r="J2289" i="5"/>
  <c r="S2434" i="5"/>
  <c r="I2249" i="5"/>
  <c r="H2249" i="5"/>
  <c r="F2249" i="5"/>
  <c r="R38" i="5"/>
  <c r="AB106" i="5"/>
  <c r="AB638" i="5"/>
  <c r="AB730" i="5"/>
  <c r="R1182" i="5"/>
  <c r="H1446" i="5"/>
  <c r="AB1471" i="5"/>
  <c r="S1471" i="5"/>
  <c r="AB1681" i="5"/>
  <c r="S1715" i="5"/>
  <c r="S2129" i="5"/>
  <c r="X235" i="5"/>
  <c r="R265" i="5"/>
  <c r="X291" i="5"/>
  <c r="AB626" i="5"/>
  <c r="AB659" i="5"/>
  <c r="AB669" i="5"/>
  <c r="AB960" i="5"/>
  <c r="AB1098" i="5"/>
  <c r="AB1527" i="5"/>
  <c r="S1842" i="5"/>
  <c r="J2221" i="5"/>
  <c r="AB1374" i="5"/>
  <c r="AB1644" i="5"/>
  <c r="AB1943" i="5"/>
  <c r="S2066" i="5"/>
  <c r="S2074" i="5"/>
  <c r="S2084" i="5"/>
  <c r="AB2214" i="5"/>
  <c r="S2298" i="5"/>
  <c r="AB1341" i="5"/>
  <c r="AB1429" i="5"/>
  <c r="J1447" i="5"/>
  <c r="AB1479" i="5"/>
  <c r="AB1657" i="5"/>
  <c r="AB1771" i="5"/>
  <c r="AB1929" i="5"/>
  <c r="S2289" i="5"/>
  <c r="AB2406" i="5"/>
  <c r="S1319" i="5"/>
  <c r="S1429" i="5"/>
  <c r="S1576" i="5"/>
  <c r="AB1641" i="5"/>
  <c r="I1685" i="5"/>
  <c r="S1688" i="5"/>
  <c r="S1699" i="5"/>
  <c r="H1709" i="5"/>
  <c r="S1712" i="5"/>
  <c r="S1806" i="5"/>
  <c r="AB1823" i="5"/>
  <c r="S1825" i="5"/>
  <c r="S1896" i="5"/>
  <c r="S1904" i="5"/>
  <c r="S1943" i="5"/>
  <c r="S2099" i="5"/>
  <c r="AB2169" i="5"/>
  <c r="AB2198" i="5"/>
  <c r="AB2325" i="5"/>
  <c r="S1421" i="5"/>
  <c r="S1552" i="5"/>
  <c r="AB1573" i="5"/>
  <c r="S2014" i="5"/>
  <c r="S2039" i="5"/>
  <c r="S2176" i="5"/>
  <c r="S2254" i="5"/>
  <c r="S2325" i="5"/>
  <c r="R2481" i="5"/>
  <c r="AB1261" i="5"/>
  <c r="S1326" i="5"/>
  <c r="S1340" i="5"/>
  <c r="S1401" i="5"/>
  <c r="AB1421" i="5"/>
  <c r="AB1574" i="5"/>
  <c r="S1592" i="5"/>
  <c r="S1871" i="5"/>
  <c r="AB1903" i="5"/>
  <c r="I2001" i="5"/>
  <c r="S2006" i="5"/>
  <c r="H2009" i="5"/>
  <c r="AB2093" i="5"/>
  <c r="S2290" i="5"/>
  <c r="S2435" i="5"/>
  <c r="I2450" i="5"/>
  <c r="S1274" i="5"/>
  <c r="S1291" i="5"/>
  <c r="S1294" i="5"/>
  <c r="S1301" i="5"/>
  <c r="S1304" i="5"/>
  <c r="AB1340" i="5"/>
  <c r="S1632" i="5"/>
  <c r="S1700" i="5"/>
  <c r="S1716" i="5"/>
  <c r="S1794" i="5"/>
  <c r="S1843" i="5"/>
  <c r="AB1941" i="5"/>
  <c r="R2001" i="5"/>
  <c r="AB2007" i="5"/>
  <c r="AB2031" i="5"/>
  <c r="AB2222" i="5"/>
  <c r="S2232" i="5"/>
  <c r="S2460" i="5"/>
  <c r="R1230" i="5"/>
  <c r="S1280" i="5"/>
  <c r="S1306" i="5"/>
  <c r="AB1338" i="5"/>
  <c r="AB1346" i="5"/>
  <c r="I1455" i="5"/>
  <c r="AB1558" i="5"/>
  <c r="AB1582" i="5"/>
  <c r="AB1622" i="5"/>
  <c r="S1656" i="5"/>
  <c r="S1659" i="5"/>
  <c r="AB1732" i="5"/>
  <c r="S1742" i="5"/>
  <c r="S1758" i="5"/>
  <c r="S1779" i="5"/>
  <c r="S1807" i="5"/>
  <c r="S1938" i="5"/>
  <c r="S1970" i="5"/>
  <c r="AB2063" i="5"/>
  <c r="AB2077" i="5"/>
  <c r="AB2098" i="5"/>
  <c r="AB2150" i="5"/>
  <c r="AB2233" i="5"/>
  <c r="H2314" i="5"/>
  <c r="AB2349" i="5"/>
  <c r="S2463" i="5"/>
  <c r="R97" i="5"/>
  <c r="X79" i="5"/>
  <c r="X47" i="5"/>
  <c r="X127" i="5"/>
  <c r="AB895" i="5"/>
  <c r="AB1863" i="5"/>
  <c r="S1863" i="5"/>
  <c r="R54" i="5"/>
  <c r="R74" i="5"/>
  <c r="R189" i="5"/>
  <c r="AB210" i="5"/>
  <c r="R463" i="5"/>
  <c r="R94" i="5"/>
  <c r="AB170" i="5"/>
  <c r="S1497" i="5"/>
  <c r="X26" i="5"/>
  <c r="X63" i="5"/>
  <c r="R237" i="5"/>
  <c r="AB262" i="5"/>
  <c r="AB298" i="5"/>
  <c r="R125" i="5"/>
  <c r="AB1447" i="5"/>
  <c r="S1447" i="5"/>
  <c r="R22" i="5"/>
  <c r="AB114" i="5"/>
  <c r="R123" i="5"/>
  <c r="R167" i="5"/>
  <c r="R187" i="5"/>
  <c r="X479" i="5"/>
  <c r="R59" i="5"/>
  <c r="R111" i="5"/>
  <c r="R171" i="5"/>
  <c r="R562" i="5"/>
  <c r="AB166" i="5"/>
  <c r="AB178" i="5"/>
  <c r="R299" i="5"/>
  <c r="AB110" i="5"/>
  <c r="R30" i="5"/>
  <c r="R107" i="5"/>
  <c r="AB150" i="5"/>
  <c r="AB186" i="5"/>
  <c r="AB230" i="5"/>
  <c r="AB251" i="5"/>
  <c r="AB267" i="5"/>
  <c r="AB453" i="5"/>
  <c r="AB454" i="5"/>
  <c r="AB472" i="5"/>
  <c r="X527" i="5"/>
  <c r="AB560" i="5"/>
  <c r="R584" i="5"/>
  <c r="AB595" i="5"/>
  <c r="AB875" i="5"/>
  <c r="X875" i="5"/>
  <c r="AB907" i="5"/>
  <c r="AB942" i="5"/>
  <c r="AB974" i="5"/>
  <c r="AB990" i="5"/>
  <c r="R1210" i="5"/>
  <c r="R271" i="5"/>
  <c r="R644" i="5"/>
  <c r="AB851" i="5"/>
  <c r="AB982" i="5"/>
  <c r="AB1026" i="5"/>
  <c r="AB1086" i="5"/>
  <c r="AB132" i="5"/>
  <c r="AB190" i="5"/>
  <c r="AB263" i="5"/>
  <c r="AB275" i="5"/>
  <c r="AB357" i="5"/>
  <c r="AB365" i="5"/>
  <c r="AB434" i="5"/>
  <c r="AB551" i="5"/>
  <c r="AB696" i="5"/>
  <c r="R696" i="5"/>
  <c r="AB808" i="5"/>
  <c r="AB872" i="5"/>
  <c r="AB882" i="5"/>
  <c r="X175" i="5"/>
  <c r="AB836" i="5"/>
  <c r="AB1014" i="5"/>
  <c r="AB207" i="5"/>
  <c r="AB215" i="5"/>
  <c r="AB282" i="5"/>
  <c r="AB356" i="5"/>
  <c r="AB451" i="5"/>
  <c r="AB869" i="5"/>
  <c r="AB948" i="5"/>
  <c r="X1011" i="5"/>
  <c r="AB567" i="5"/>
  <c r="R656" i="5"/>
  <c r="R796" i="5"/>
  <c r="AB122" i="5"/>
  <c r="AB174" i="5"/>
  <c r="AB219" i="5"/>
  <c r="AB239" i="5"/>
  <c r="AB278" i="5"/>
  <c r="AB316" i="5"/>
  <c r="AB396" i="5"/>
  <c r="AB404" i="5"/>
  <c r="AB414" i="5"/>
  <c r="AB422" i="5"/>
  <c r="AB458" i="5"/>
  <c r="AB468" i="5"/>
  <c r="AB680" i="5"/>
  <c r="R701" i="5"/>
  <c r="AB856" i="5"/>
  <c r="AB909" i="5"/>
  <c r="AB575" i="5"/>
  <c r="AB603" i="5"/>
  <c r="AB610" i="5"/>
  <c r="AB639" i="5"/>
  <c r="AB641" i="5"/>
  <c r="AB646" i="5"/>
  <c r="AB654" i="5"/>
  <c r="AB738" i="5"/>
  <c r="AB806" i="5"/>
  <c r="AB823" i="5"/>
  <c r="AB825" i="5"/>
  <c r="AB888" i="5"/>
  <c r="AB911" i="5"/>
  <c r="AB916" i="5"/>
  <c r="AB927" i="5"/>
  <c r="AB930" i="5"/>
  <c r="AB945" i="5"/>
  <c r="X1031" i="5"/>
  <c r="AB1107" i="5"/>
  <c r="AB1325" i="5"/>
  <c r="S1368" i="5"/>
  <c r="AB1705" i="5"/>
  <c r="AB809" i="5"/>
  <c r="S1438" i="5"/>
  <c r="AB601" i="5"/>
  <c r="AB649" i="5"/>
  <c r="R715" i="5"/>
  <c r="AB748" i="5"/>
  <c r="AB893" i="5"/>
  <c r="AB931" i="5"/>
  <c r="AB958" i="5"/>
  <c r="AB1018" i="5"/>
  <c r="AB1043" i="5"/>
  <c r="AB1126" i="5"/>
  <c r="AB1372" i="5"/>
  <c r="S1372" i="5"/>
  <c r="S1588" i="5"/>
  <c r="AB541" i="5"/>
  <c r="AB583" i="5"/>
  <c r="AB615" i="5"/>
  <c r="AB617" i="5"/>
  <c r="AB741" i="5"/>
  <c r="X807" i="5"/>
  <c r="AB898" i="5"/>
  <c r="AB946" i="5"/>
  <c r="AB1193" i="5"/>
  <c r="AB613" i="5"/>
  <c r="AB621" i="5"/>
  <c r="AB647" i="5"/>
  <c r="AB688" i="5"/>
  <c r="AB805" i="5"/>
  <c r="AB887" i="5"/>
  <c r="AB1103" i="5"/>
  <c r="AB1118" i="5"/>
  <c r="AB1157" i="5"/>
  <c r="AB1233" i="5"/>
  <c r="J1369" i="5"/>
  <c r="R1369" i="5"/>
  <c r="H1369" i="5"/>
  <c r="AB1385" i="5"/>
  <c r="R1385" i="5"/>
  <c r="AB835" i="5"/>
  <c r="AB986" i="5"/>
  <c r="AB1034" i="5"/>
  <c r="AB1106" i="5"/>
  <c r="AB609" i="5"/>
  <c r="AB622" i="5"/>
  <c r="AB662" i="5"/>
  <c r="AB671" i="5"/>
  <c r="AB708" i="5"/>
  <c r="AB732" i="5"/>
  <c r="AB744" i="5"/>
  <c r="AB782" i="5"/>
  <c r="AB833" i="5"/>
  <c r="AB881" i="5"/>
  <c r="AB890" i="5"/>
  <c r="AB899" i="5"/>
  <c r="AB944" i="5"/>
  <c r="X991" i="5"/>
  <c r="AB1038" i="5"/>
  <c r="AB1417" i="5"/>
  <c r="S1417" i="5"/>
  <c r="AB1054" i="5"/>
  <c r="AB1074" i="5"/>
  <c r="AB1162" i="5"/>
  <c r="AB1164" i="5"/>
  <c r="AB1170" i="5"/>
  <c r="AB1212" i="5"/>
  <c r="AB1223" i="5"/>
  <c r="AB1226" i="5"/>
  <c r="AB1313" i="5"/>
  <c r="AB1362" i="5"/>
  <c r="AB1365" i="5"/>
  <c r="AB1475" i="5"/>
  <c r="F1497" i="5"/>
  <c r="AB1554" i="5"/>
  <c r="S1628" i="5"/>
  <c r="I1889" i="5"/>
  <c r="J1889" i="5"/>
  <c r="S1388" i="5"/>
  <c r="S1819" i="5"/>
  <c r="AB1090" i="5"/>
  <c r="AB1145" i="5"/>
  <c r="R1148" i="5"/>
  <c r="AB1207" i="5"/>
  <c r="AB1237" i="5"/>
  <c r="AB1245" i="5"/>
  <c r="S1262" i="5"/>
  <c r="S1273" i="5"/>
  <c r="S1275" i="5"/>
  <c r="S1278" i="5"/>
  <c r="AB1305" i="5"/>
  <c r="S1308" i="5"/>
  <c r="S1313" i="5"/>
  <c r="S1323" i="5"/>
  <c r="AB1344" i="5"/>
  <c r="S1347" i="5"/>
  <c r="S1350" i="5"/>
  <c r="S1362" i="5"/>
  <c r="AB1409" i="5"/>
  <c r="S1419" i="5"/>
  <c r="S1454" i="5"/>
  <c r="AB1459" i="5"/>
  <c r="J1495" i="5"/>
  <c r="H1495" i="5"/>
  <c r="S1513" i="5"/>
  <c r="S1537" i="5"/>
  <c r="S1545" i="5"/>
  <c r="AB1775" i="5"/>
  <c r="S1775" i="5"/>
  <c r="S1923" i="5"/>
  <c r="S2026" i="5"/>
  <c r="AB1050" i="5"/>
  <c r="AB1131" i="5"/>
  <c r="AB1194" i="5"/>
  <c r="S1252" i="5"/>
  <c r="S1269" i="5"/>
  <c r="S1272" i="5"/>
  <c r="AB1281" i="5"/>
  <c r="AB1300" i="5"/>
  <c r="S1332" i="5"/>
  <c r="AB1348" i="5"/>
  <c r="S1370" i="5"/>
  <c r="H1471" i="5"/>
  <c r="AB1490" i="5"/>
  <c r="R1492" i="5"/>
  <c r="S1495" i="5"/>
  <c r="S1507" i="5"/>
  <c r="AB1511" i="5"/>
  <c r="S1531" i="5"/>
  <c r="S1564" i="5"/>
  <c r="AB1578" i="5"/>
  <c r="S1643" i="5"/>
  <c r="H1874" i="5"/>
  <c r="H1937" i="5"/>
  <c r="I1937" i="5"/>
  <c r="S2310" i="5"/>
  <c r="AB2381" i="5"/>
  <c r="H2381" i="5"/>
  <c r="AB1067" i="5"/>
  <c r="AB1102" i="5"/>
  <c r="AB1122" i="5"/>
  <c r="AB1225" i="5"/>
  <c r="AB1253" i="5"/>
  <c r="AB1333" i="5"/>
  <c r="AB1373" i="5"/>
  <c r="S1451" i="5"/>
  <c r="R1454" i="5"/>
  <c r="I1511" i="5"/>
  <c r="S1556" i="5"/>
  <c r="AB1561" i="5"/>
  <c r="S1608" i="5"/>
  <c r="AB1633" i="5"/>
  <c r="S1782" i="5"/>
  <c r="J1957" i="5"/>
  <c r="I2037" i="5"/>
  <c r="R2037" i="5"/>
  <c r="H2037" i="5"/>
  <c r="F2037" i="5"/>
  <c r="J2037" i="5"/>
  <c r="S2206" i="5"/>
  <c r="S2236" i="5"/>
  <c r="AB1209" i="5"/>
  <c r="S1277" i="5"/>
  <c r="J1524" i="5"/>
  <c r="R1524" i="5"/>
  <c r="F1637" i="5"/>
  <c r="S1660" i="5"/>
  <c r="S1720" i="5"/>
  <c r="AB1735" i="5"/>
  <c r="R1735" i="5"/>
  <c r="F1927" i="5"/>
  <c r="S2072" i="5"/>
  <c r="AB994" i="5"/>
  <c r="AB1147" i="5"/>
  <c r="AB1154" i="5"/>
  <c r="AB1173" i="5"/>
  <c r="AB1217" i="5"/>
  <c r="S1250" i="5"/>
  <c r="S1281" i="5"/>
  <c r="AB1301" i="5"/>
  <c r="AB1309" i="5"/>
  <c r="S1333" i="5"/>
  <c r="S1344" i="5"/>
  <c r="AB1349" i="5"/>
  <c r="AB1382" i="5"/>
  <c r="AB1393" i="5"/>
  <c r="AB1397" i="5"/>
  <c r="AB1454" i="5"/>
  <c r="H1470" i="5"/>
  <c r="F1470" i="5"/>
  <c r="S1511" i="5"/>
  <c r="J1519" i="5"/>
  <c r="AB1522" i="5"/>
  <c r="AB1605" i="5"/>
  <c r="H1637" i="5"/>
  <c r="S1667" i="5"/>
  <c r="S1765" i="5"/>
  <c r="S1838" i="5"/>
  <c r="AB1614" i="5"/>
  <c r="AB1618" i="5"/>
  <c r="AB1685" i="5"/>
  <c r="S1719" i="5"/>
  <c r="AB1721" i="5"/>
  <c r="AB1737" i="5"/>
  <c r="AB1745" i="5"/>
  <c r="S1759" i="5"/>
  <c r="J1762" i="5"/>
  <c r="AB1767" i="5"/>
  <c r="S1774" i="5"/>
  <c r="AB1791" i="5"/>
  <c r="S1823" i="5"/>
  <c r="S1839" i="5"/>
  <c r="S1850" i="5"/>
  <c r="S1888" i="5"/>
  <c r="S1907" i="5"/>
  <c r="S1927" i="5"/>
  <c r="I2009" i="5"/>
  <c r="J2009" i="5"/>
  <c r="F2009" i="5"/>
  <c r="R2065" i="5"/>
  <c r="J2065" i="5"/>
  <c r="H2065" i="5"/>
  <c r="F2257" i="5"/>
  <c r="AB1660" i="5"/>
  <c r="AB1746" i="5"/>
  <c r="AB1819" i="5"/>
  <c r="I2021" i="5"/>
  <c r="S2252" i="5"/>
  <c r="S2342" i="5"/>
  <c r="S2379" i="5"/>
  <c r="AB2379" i="5"/>
  <c r="AB2401" i="5"/>
  <c r="AB1551" i="5"/>
  <c r="AB1553" i="5"/>
  <c r="AB1602" i="5"/>
  <c r="AB1636" i="5"/>
  <c r="AB1637" i="5"/>
  <c r="AB1677" i="5"/>
  <c r="AB1871" i="5"/>
  <c r="S1874" i="5"/>
  <c r="S1903" i="5"/>
  <c r="S2010" i="5"/>
  <c r="F2185" i="5"/>
  <c r="I2185" i="5"/>
  <c r="H2185" i="5"/>
  <c r="S2352" i="5"/>
  <c r="R2453" i="5"/>
  <c r="AB1523" i="5"/>
  <c r="AB1590" i="5"/>
  <c r="AB1620" i="5"/>
  <c r="AB1625" i="5"/>
  <c r="S1671" i="5"/>
  <c r="I1673" i="5"/>
  <c r="AB1683" i="5"/>
  <c r="F1685" i="5"/>
  <c r="S1695" i="5"/>
  <c r="S1711" i="5"/>
  <c r="AB1761" i="5"/>
  <c r="AB1789" i="5"/>
  <c r="S1822" i="5"/>
  <c r="AB1875" i="5"/>
  <c r="S1880" i="5"/>
  <c r="S1887" i="5"/>
  <c r="S1911" i="5"/>
  <c r="S1931" i="5"/>
  <c r="AB1934" i="5"/>
  <c r="AB1937" i="5"/>
  <c r="J2453" i="5"/>
  <c r="AB1570" i="5"/>
  <c r="AB1606" i="5"/>
  <c r="S1778" i="5"/>
  <c r="AB1822" i="5"/>
  <c r="AB1898" i="5"/>
  <c r="R1953" i="5"/>
  <c r="J1953" i="5"/>
  <c r="AB2085" i="5"/>
  <c r="S2305" i="5"/>
  <c r="R2469" i="5"/>
  <c r="F2469" i="5"/>
  <c r="AB1778" i="5"/>
  <c r="J1973" i="5"/>
  <c r="H1973" i="5"/>
  <c r="S2046" i="5"/>
  <c r="S2056" i="5"/>
  <c r="R2373" i="5"/>
  <c r="J2373" i="5"/>
  <c r="I2373" i="5"/>
  <c r="AB1831" i="5"/>
  <c r="S1834" i="5"/>
  <c r="S2018" i="5"/>
  <c r="S2031" i="5"/>
  <c r="S2035" i="5"/>
  <c r="I2245" i="5"/>
  <c r="R2245" i="5"/>
  <c r="J2245" i="5"/>
  <c r="H2245" i="5"/>
  <c r="F2245" i="5"/>
  <c r="I2273" i="5"/>
  <c r="H2273" i="5"/>
  <c r="S2371" i="5"/>
  <c r="AB2371" i="5"/>
  <c r="AB1986" i="5"/>
  <c r="AB2022" i="5"/>
  <c r="S2058" i="5"/>
  <c r="J2073" i="5"/>
  <c r="AB2094" i="5"/>
  <c r="AB2102" i="5"/>
  <c r="S2104" i="5"/>
  <c r="S2116" i="5"/>
  <c r="AB2145" i="5"/>
  <c r="AB2158" i="5"/>
  <c r="AB2206" i="5"/>
  <c r="AB2226" i="5"/>
  <c r="AB2310" i="5"/>
  <c r="S2326" i="5"/>
  <c r="S2329" i="5"/>
  <c r="AB2333" i="5"/>
  <c r="J2389" i="5"/>
  <c r="AB2393" i="5"/>
  <c r="H2413" i="5"/>
  <c r="AB2421" i="5"/>
  <c r="R2433" i="5"/>
  <c r="S2451" i="5"/>
  <c r="I2474" i="5"/>
  <c r="AB1966" i="5"/>
  <c r="AB1999" i="5"/>
  <c r="AB2054" i="5"/>
  <c r="AB2097" i="5"/>
  <c r="AB2103" i="5"/>
  <c r="S2123" i="5"/>
  <c r="AB2157" i="5"/>
  <c r="S2230" i="5"/>
  <c r="R2239" i="5"/>
  <c r="F2277" i="5"/>
  <c r="S2292" i="5"/>
  <c r="AB2297" i="5"/>
  <c r="S2318" i="5"/>
  <c r="AB2321" i="5"/>
  <c r="AB2329" i="5"/>
  <c r="AB2389" i="5"/>
  <c r="AB2409" i="5"/>
  <c r="AB2417" i="5"/>
  <c r="AB2422" i="5"/>
  <c r="AB2439" i="5"/>
  <c r="S2079" i="5"/>
  <c r="S2100" i="5"/>
  <c r="S2172" i="5"/>
  <c r="S2220" i="5"/>
  <c r="S2222" i="5"/>
  <c r="S2250" i="5"/>
  <c r="I2282" i="5"/>
  <c r="S2308" i="5"/>
  <c r="S2321" i="5"/>
  <c r="S2334" i="5"/>
  <c r="S2392" i="5"/>
  <c r="S2407" i="5"/>
  <c r="S2412" i="5"/>
  <c r="S2432" i="5"/>
  <c r="J2457" i="5"/>
  <c r="S2464" i="5"/>
  <c r="AB1959" i="5"/>
  <c r="AB2015" i="5"/>
  <c r="AB2057" i="5"/>
  <c r="S2076" i="5"/>
  <c r="S2103" i="5"/>
  <c r="AB2149" i="5"/>
  <c r="J2282" i="5"/>
  <c r="AB2289" i="5"/>
  <c r="AB2290" i="5"/>
  <c r="F2337" i="5"/>
  <c r="AB2429" i="5"/>
  <c r="S2462" i="5"/>
  <c r="I2495" i="5"/>
  <c r="AB2141" i="5"/>
  <c r="H2199" i="5"/>
  <c r="AB2282" i="5"/>
  <c r="S1987" i="5"/>
  <c r="AB2107" i="5"/>
  <c r="AB2134" i="5"/>
  <c r="H2158" i="5"/>
  <c r="AB2173" i="5"/>
  <c r="I2186" i="5"/>
  <c r="J2190" i="5"/>
  <c r="S2218" i="5"/>
  <c r="J2249" i="5"/>
  <c r="S2333" i="5"/>
  <c r="AB2337" i="5"/>
  <c r="AB2341" i="5"/>
  <c r="I2405" i="5"/>
  <c r="S2466" i="5"/>
  <c r="R73" i="5"/>
  <c r="R109" i="5"/>
  <c r="R133" i="5"/>
  <c r="R195" i="5"/>
  <c r="R67" i="5"/>
  <c r="X67" i="5"/>
  <c r="R19" i="5"/>
  <c r="X19" i="5"/>
  <c r="X35" i="5"/>
  <c r="R35" i="5"/>
  <c r="R139" i="5"/>
  <c r="X227" i="5"/>
  <c r="R227" i="5"/>
  <c r="R41" i="5"/>
  <c r="R143" i="5"/>
  <c r="R177" i="5"/>
  <c r="R241" i="5"/>
  <c r="R247" i="5"/>
  <c r="X259" i="5"/>
  <c r="R93" i="5"/>
  <c r="R135" i="5"/>
  <c r="X159" i="5"/>
  <c r="R159" i="5"/>
  <c r="R373" i="5"/>
  <c r="X27" i="5"/>
  <c r="R27" i="5"/>
  <c r="R83" i="5"/>
  <c r="X83" i="5"/>
  <c r="X51" i="5"/>
  <c r="R77" i="5"/>
  <c r="R89" i="5"/>
  <c r="R199" i="5"/>
  <c r="X199" i="5"/>
  <c r="X131" i="5"/>
  <c r="R131" i="5"/>
  <c r="R57" i="5"/>
  <c r="R105" i="5"/>
  <c r="X119" i="5"/>
  <c r="R119" i="5"/>
  <c r="R197" i="5"/>
  <c r="R223" i="5"/>
  <c r="X223" i="5"/>
  <c r="R229" i="5"/>
  <c r="R113" i="5"/>
  <c r="R155" i="5"/>
  <c r="X155" i="5"/>
  <c r="R203" i="5"/>
  <c r="R39" i="5"/>
  <c r="R55" i="5"/>
  <c r="AB140" i="5"/>
  <c r="AB156" i="5"/>
  <c r="AB160" i="5"/>
  <c r="R179" i="5"/>
  <c r="AB204" i="5"/>
  <c r="AB211" i="5"/>
  <c r="R267" i="5"/>
  <c r="R289" i="5"/>
  <c r="X295" i="5"/>
  <c r="R295" i="5"/>
  <c r="R360" i="5"/>
  <c r="R404" i="5"/>
  <c r="R437" i="5"/>
  <c r="R444" i="5"/>
  <c r="AB455" i="5"/>
  <c r="R693" i="5"/>
  <c r="R699" i="5"/>
  <c r="AB222" i="5"/>
  <c r="AB254" i="5"/>
  <c r="AB258" i="5"/>
  <c r="AB270" i="5"/>
  <c r="AB363" i="5"/>
  <c r="R428" i="5"/>
  <c r="R620" i="5"/>
  <c r="AB307" i="5"/>
  <c r="R397" i="5"/>
  <c r="R42" i="5"/>
  <c r="X55" i="5"/>
  <c r="AB118" i="5"/>
  <c r="AB130" i="5"/>
  <c r="X179" i="5"/>
  <c r="AB182" i="5"/>
  <c r="AB194" i="5"/>
  <c r="R235" i="5"/>
  <c r="X263" i="5"/>
  <c r="X299" i="5"/>
  <c r="AB315" i="5"/>
  <c r="R325" i="5"/>
  <c r="AB330" i="5"/>
  <c r="R348" i="5"/>
  <c r="R353" i="5"/>
  <c r="R356" i="5"/>
  <c r="R380" i="5"/>
  <c r="AB395" i="5"/>
  <c r="R445" i="5"/>
  <c r="R532" i="5"/>
  <c r="AB867" i="5"/>
  <c r="AB1003" i="5"/>
  <c r="X219" i="5"/>
  <c r="AB290" i="5"/>
  <c r="R58" i="5"/>
  <c r="X23" i="5"/>
  <c r="AB26" i="5"/>
  <c r="X39" i="5"/>
  <c r="AB22" i="5"/>
  <c r="R25" i="5"/>
  <c r="R63" i="5"/>
  <c r="R79" i="5"/>
  <c r="R95" i="5"/>
  <c r="AB108" i="5"/>
  <c r="X111" i="5"/>
  <c r="AB124" i="5"/>
  <c r="AB128" i="5"/>
  <c r="AB146" i="5"/>
  <c r="R147" i="5"/>
  <c r="X167" i="5"/>
  <c r="AB172" i="5"/>
  <c r="AB188" i="5"/>
  <c r="AB192" i="5"/>
  <c r="AB206" i="5"/>
  <c r="AB214" i="5"/>
  <c r="AB226" i="5"/>
  <c r="X231" i="5"/>
  <c r="R273" i="5"/>
  <c r="R285" i="5"/>
  <c r="AB294" i="5"/>
  <c r="AB337" i="5"/>
  <c r="AB383" i="5"/>
  <c r="R405" i="5"/>
  <c r="R409" i="5"/>
  <c r="R412" i="5"/>
  <c r="R449" i="5"/>
  <c r="AB471" i="5"/>
  <c r="AB477" i="5"/>
  <c r="AB529" i="5"/>
  <c r="R606" i="5"/>
  <c r="R642" i="5"/>
  <c r="AB266" i="5"/>
  <c r="AB134" i="5"/>
  <c r="AB142" i="5"/>
  <c r="AB198" i="5"/>
  <c r="X255" i="5"/>
  <c r="X283" i="5"/>
  <c r="AB306" i="5"/>
  <c r="AB323" i="5"/>
  <c r="R345" i="5"/>
  <c r="AB349" i="5"/>
  <c r="AB381" i="5"/>
  <c r="R429" i="5"/>
  <c r="R456" i="5"/>
  <c r="R760" i="5"/>
  <c r="AB138" i="5"/>
  <c r="AB154" i="5"/>
  <c r="AB158" i="5"/>
  <c r="AB202" i="5"/>
  <c r="AB223" i="5"/>
  <c r="AB238" i="5"/>
  <c r="AB246" i="5"/>
  <c r="R257" i="5"/>
  <c r="AB259" i="5"/>
  <c r="AB274" i="5"/>
  <c r="X275" i="5"/>
  <c r="R275" i="5"/>
  <c r="R333" i="5"/>
  <c r="R357" i="5"/>
  <c r="R364" i="5"/>
  <c r="R368" i="5"/>
  <c r="X511" i="5"/>
  <c r="X523" i="5"/>
  <c r="R638" i="5"/>
  <c r="AB322" i="5"/>
  <c r="AB32" i="5"/>
  <c r="X95" i="5"/>
  <c r="R101" i="5"/>
  <c r="X147" i="5"/>
  <c r="AB162" i="5"/>
  <c r="R165" i="5"/>
  <c r="AB227" i="5"/>
  <c r="AB247" i="5"/>
  <c r="R269" i="5"/>
  <c r="R309" i="5"/>
  <c r="AB314" i="5"/>
  <c r="AB331" i="5"/>
  <c r="R349" i="5"/>
  <c r="R377" i="5"/>
  <c r="R388" i="5"/>
  <c r="R413" i="5"/>
  <c r="R420" i="5"/>
  <c r="R448" i="5"/>
  <c r="AB545" i="5"/>
  <c r="R544" i="5"/>
  <c r="R564" i="5"/>
  <c r="AB611" i="5"/>
  <c r="AB623" i="5"/>
  <c r="R666" i="5"/>
  <c r="AB704" i="5"/>
  <c r="AB752" i="5"/>
  <c r="AB849" i="5"/>
  <c r="R1553" i="5"/>
  <c r="F1553" i="5"/>
  <c r="AB243" i="5"/>
  <c r="AB279" i="5"/>
  <c r="AB311" i="5"/>
  <c r="AB319" i="5"/>
  <c r="AB327" i="5"/>
  <c r="AB344" i="5"/>
  <c r="AB347" i="5"/>
  <c r="R379" i="5"/>
  <c r="AB388" i="5"/>
  <c r="R393" i="5"/>
  <c r="R407" i="5"/>
  <c r="AB417" i="5"/>
  <c r="AB425" i="5"/>
  <c r="AB433" i="5"/>
  <c r="AB441" i="5"/>
  <c r="AB449" i="5"/>
  <c r="R461" i="5"/>
  <c r="AB489" i="5"/>
  <c r="AB501" i="5"/>
  <c r="AB505" i="5"/>
  <c r="AB513" i="5"/>
  <c r="AB521" i="5"/>
  <c r="AB537" i="5"/>
  <c r="X547" i="5"/>
  <c r="AB571" i="5"/>
  <c r="R626" i="5"/>
  <c r="R658" i="5"/>
  <c r="AB661" i="5"/>
  <c r="R683" i="5"/>
  <c r="AB724" i="5"/>
  <c r="AB295" i="5"/>
  <c r="AB302" i="5"/>
  <c r="AB355" i="5"/>
  <c r="AB379" i="5"/>
  <c r="AB407" i="5"/>
  <c r="AB415" i="5"/>
  <c r="AB423" i="5"/>
  <c r="AB424" i="5"/>
  <c r="AB431" i="5"/>
  <c r="AB432" i="5"/>
  <c r="AB439" i="5"/>
  <c r="AB440" i="5"/>
  <c r="AB447" i="5"/>
  <c r="AB448" i="5"/>
  <c r="AB461" i="5"/>
  <c r="X507" i="5"/>
  <c r="X539" i="5"/>
  <c r="R552" i="5"/>
  <c r="AB563" i="5"/>
  <c r="R582" i="5"/>
  <c r="AB631" i="5"/>
  <c r="R831" i="5"/>
  <c r="R598" i="5"/>
  <c r="R691" i="5"/>
  <c r="AB971" i="5"/>
  <c r="AB234" i="5"/>
  <c r="AB250" i="5"/>
  <c r="AB271" i="5"/>
  <c r="AB286" i="5"/>
  <c r="AB291" i="5"/>
  <c r="X302" i="5"/>
  <c r="AB304" i="5"/>
  <c r="AB371" i="5"/>
  <c r="R372" i="5"/>
  <c r="AB387" i="5"/>
  <c r="AB391" i="5"/>
  <c r="AB392" i="5"/>
  <c r="AB399" i="5"/>
  <c r="AB460" i="5"/>
  <c r="AB462" i="5"/>
  <c r="R504" i="5"/>
  <c r="R520" i="5"/>
  <c r="AB533" i="5"/>
  <c r="AB547" i="5"/>
  <c r="AB555" i="5"/>
  <c r="R586" i="5"/>
  <c r="AB599" i="5"/>
  <c r="R636" i="5"/>
  <c r="AB651" i="5"/>
  <c r="AB677" i="5"/>
  <c r="AB716" i="5"/>
  <c r="AB955" i="5"/>
  <c r="AB967" i="5"/>
  <c r="AB287" i="5"/>
  <c r="AB309" i="5"/>
  <c r="AB317" i="5"/>
  <c r="AB325" i="5"/>
  <c r="AB335" i="5"/>
  <c r="AB413" i="5"/>
  <c r="AB421" i="5"/>
  <c r="AB429" i="5"/>
  <c r="AB437" i="5"/>
  <c r="AB445" i="5"/>
  <c r="X455" i="5"/>
  <c r="AB463" i="5"/>
  <c r="X495" i="5"/>
  <c r="AB504" i="5"/>
  <c r="AB559" i="5"/>
  <c r="R614" i="5"/>
  <c r="AB619" i="5"/>
  <c r="R624" i="5"/>
  <c r="R692" i="5"/>
  <c r="AB749" i="5"/>
  <c r="AB757" i="5"/>
  <c r="AB813" i="5"/>
  <c r="AB403" i="5"/>
  <c r="AB411" i="5"/>
  <c r="AB419" i="5"/>
  <c r="AB420" i="5"/>
  <c r="AB427" i="5"/>
  <c r="AB428" i="5"/>
  <c r="AB435" i="5"/>
  <c r="AB436" i="5"/>
  <c r="AB443" i="5"/>
  <c r="AB444" i="5"/>
  <c r="AB456" i="5"/>
  <c r="AB470" i="5"/>
  <c r="AB497" i="5"/>
  <c r="R508" i="5"/>
  <c r="R540" i="5"/>
  <c r="R568" i="5"/>
  <c r="R572" i="5"/>
  <c r="R610" i="5"/>
  <c r="AB635" i="5"/>
  <c r="R654" i="5"/>
  <c r="R767" i="5"/>
  <c r="X1059" i="5"/>
  <c r="AB645" i="5"/>
  <c r="AB655" i="5"/>
  <c r="AB746" i="5"/>
  <c r="AB762" i="5"/>
  <c r="R772" i="5"/>
  <c r="AB807" i="5"/>
  <c r="AB839" i="5"/>
  <c r="AB843" i="5"/>
  <c r="AB891" i="5"/>
  <c r="R913" i="5"/>
  <c r="X1043" i="5"/>
  <c r="AB1046" i="5"/>
  <c r="S1265" i="5"/>
  <c r="AB1265" i="5"/>
  <c r="AB602" i="5"/>
  <c r="AB629" i="5"/>
  <c r="AB634" i="5"/>
  <c r="AB650" i="5"/>
  <c r="R652" i="5"/>
  <c r="AB667" i="5"/>
  <c r="R668" i="5"/>
  <c r="AB673" i="5"/>
  <c r="AB678" i="5"/>
  <c r="AB700" i="5"/>
  <c r="AB725" i="5"/>
  <c r="AB733" i="5"/>
  <c r="AB740" i="5"/>
  <c r="AB742" i="5"/>
  <c r="AB754" i="5"/>
  <c r="AB766" i="5"/>
  <c r="AB828" i="5"/>
  <c r="AB852" i="5"/>
  <c r="AB885" i="5"/>
  <c r="R1009" i="5"/>
  <c r="X1046" i="5"/>
  <c r="X1091" i="5"/>
  <c r="AB679" i="5"/>
  <c r="R784" i="5"/>
  <c r="R812" i="5"/>
  <c r="AB840" i="5"/>
  <c r="R885" i="5"/>
  <c r="AB935" i="5"/>
  <c r="R953" i="5"/>
  <c r="AB1010" i="5"/>
  <c r="X1023" i="5"/>
  <c r="AB605" i="5"/>
  <c r="AB663" i="5"/>
  <c r="AB695" i="5"/>
  <c r="AB726" i="5"/>
  <c r="AB734" i="5"/>
  <c r="AB758" i="5"/>
  <c r="AB770" i="5"/>
  <c r="AB790" i="5"/>
  <c r="AB820" i="5"/>
  <c r="AB848" i="5"/>
  <c r="AB865" i="5"/>
  <c r="AB879" i="5"/>
  <c r="R941" i="5"/>
  <c r="AB947" i="5"/>
  <c r="AB1023" i="5"/>
  <c r="X1027" i="5"/>
  <c r="AB1030" i="5"/>
  <c r="X1047" i="5"/>
  <c r="X1063" i="5"/>
  <c r="AB1087" i="5"/>
  <c r="X1147" i="5"/>
  <c r="AB452" i="5"/>
  <c r="AB625" i="5"/>
  <c r="AB637" i="5"/>
  <c r="AB653" i="5"/>
  <c r="AB657" i="5"/>
  <c r="AB709" i="5"/>
  <c r="AB717" i="5"/>
  <c r="AB774" i="5"/>
  <c r="R774" i="5"/>
  <c r="R783" i="5"/>
  <c r="R792" i="5"/>
  <c r="AB798" i="5"/>
  <c r="AB824" i="5"/>
  <c r="R917" i="5"/>
  <c r="AB951" i="5"/>
  <c r="X1019" i="5"/>
  <c r="AB1027" i="5"/>
  <c r="AB1119" i="5"/>
  <c r="AB590" i="5"/>
  <c r="AB618" i="5"/>
  <c r="AB642" i="5"/>
  <c r="AB658" i="5"/>
  <c r="AB665" i="5"/>
  <c r="AB675" i="5"/>
  <c r="R676" i="5"/>
  <c r="AB692" i="5"/>
  <c r="AB714" i="5"/>
  <c r="AB722" i="5"/>
  <c r="AB728" i="5"/>
  <c r="AB736" i="5"/>
  <c r="AB750" i="5"/>
  <c r="R750" i="5"/>
  <c r="X798" i="5"/>
  <c r="AB834" i="5"/>
  <c r="AB846" i="5"/>
  <c r="AB866" i="5"/>
  <c r="R881" i="5"/>
  <c r="AB883" i="5"/>
  <c r="X995" i="5"/>
  <c r="X999" i="5"/>
  <c r="AB1002" i="5"/>
  <c r="AB1169" i="5"/>
  <c r="AB606" i="5"/>
  <c r="AB670" i="5"/>
  <c r="R768" i="5"/>
  <c r="R788" i="5"/>
  <c r="AB812" i="5"/>
  <c r="AB829" i="5"/>
  <c r="AB954" i="5"/>
  <c r="AB999" i="5"/>
  <c r="AB1006" i="5"/>
  <c r="AB1059" i="5"/>
  <c r="AB1070" i="5"/>
  <c r="AB1114" i="5"/>
  <c r="AB778" i="5"/>
  <c r="AB818" i="5"/>
  <c r="AB831" i="5"/>
  <c r="AB832" i="5"/>
  <c r="AB837" i="5"/>
  <c r="AB842" i="5"/>
  <c r="AB844" i="5"/>
  <c r="AB870" i="5"/>
  <c r="AB874" i="5"/>
  <c r="AB900" i="5"/>
  <c r="AB932" i="5"/>
  <c r="AB936" i="5"/>
  <c r="AB941" i="5"/>
  <c r="AB943" i="5"/>
  <c r="AB956" i="5"/>
  <c r="AB962" i="5"/>
  <c r="AB963" i="5"/>
  <c r="AB966" i="5"/>
  <c r="AB978" i="5"/>
  <c r="AB995" i="5"/>
  <c r="AB1019" i="5"/>
  <c r="AB1062" i="5"/>
  <c r="X1111" i="5"/>
  <c r="AB1138" i="5"/>
  <c r="AB1202" i="5"/>
  <c r="AB1205" i="5"/>
  <c r="AB1213" i="5"/>
  <c r="R1229" i="5"/>
  <c r="S1311" i="5"/>
  <c r="AB822" i="5"/>
  <c r="AB920" i="5"/>
  <c r="AB940" i="5"/>
  <c r="AB952" i="5"/>
  <c r="AB979" i="5"/>
  <c r="AB1039" i="5"/>
  <c r="X1083" i="5"/>
  <c r="AB1111" i="5"/>
  <c r="AB1123" i="5"/>
  <c r="R1166" i="5"/>
  <c r="AB1172" i="5"/>
  <c r="R1178" i="5"/>
  <c r="R1205" i="5"/>
  <c r="AB850" i="5"/>
  <c r="AB939" i="5"/>
  <c r="AB1015" i="5"/>
  <c r="AB1035" i="5"/>
  <c r="AB1055" i="5"/>
  <c r="AB1066" i="5"/>
  <c r="AB1083" i="5"/>
  <c r="AB1130" i="5"/>
  <c r="AB1181" i="5"/>
  <c r="AB1189" i="5"/>
  <c r="AB1201" i="5"/>
  <c r="R1213" i="5"/>
  <c r="AB1221" i="5"/>
  <c r="AB1260" i="5"/>
  <c r="AB1487" i="5"/>
  <c r="S1487" i="5"/>
  <c r="S1521" i="5"/>
  <c r="S1828" i="5"/>
  <c r="AB1837" i="5"/>
  <c r="S1837" i="5"/>
  <c r="AB975" i="5"/>
  <c r="AB991" i="5"/>
  <c r="AB1051" i="5"/>
  <c r="X1127" i="5"/>
  <c r="AB1133" i="5"/>
  <c r="R1133" i="5"/>
  <c r="R1173" i="5"/>
  <c r="AB1174" i="5"/>
  <c r="I1469" i="5"/>
  <c r="F1469" i="5"/>
  <c r="AB753" i="5"/>
  <c r="AB786" i="5"/>
  <c r="AB802" i="5"/>
  <c r="AB826" i="5"/>
  <c r="AB847" i="5"/>
  <c r="AB853" i="5"/>
  <c r="AB886" i="5"/>
  <c r="AB904" i="5"/>
  <c r="AB919" i="5"/>
  <c r="AB923" i="5"/>
  <c r="AB925" i="5"/>
  <c r="AB937" i="5"/>
  <c r="AB950" i="5"/>
  <c r="AB968" i="5"/>
  <c r="AB987" i="5"/>
  <c r="AB1011" i="5"/>
  <c r="AB1031" i="5"/>
  <c r="X1075" i="5"/>
  <c r="AB1078" i="5"/>
  <c r="AB1127" i="5"/>
  <c r="X1143" i="5"/>
  <c r="AB1159" i="5"/>
  <c r="R1161" i="5"/>
  <c r="AB1168" i="5"/>
  <c r="AB1239" i="5"/>
  <c r="AB1007" i="5"/>
  <c r="AB1047" i="5"/>
  <c r="AB1075" i="5"/>
  <c r="X1119" i="5"/>
  <c r="R1169" i="5"/>
  <c r="AB1184" i="5"/>
  <c r="S1264" i="5"/>
  <c r="AB1185" i="5"/>
  <c r="AB1204" i="5"/>
  <c r="AB1229" i="5"/>
  <c r="AB1443" i="5"/>
  <c r="S1443" i="5"/>
  <c r="R1225" i="5"/>
  <c r="S1296" i="5"/>
  <c r="S1328" i="5"/>
  <c r="R1349" i="5"/>
  <c r="S1354" i="5"/>
  <c r="F1449" i="5"/>
  <c r="S1533" i="5"/>
  <c r="AB1548" i="5"/>
  <c r="S1548" i="5"/>
  <c r="F1628" i="5"/>
  <c r="AB1661" i="5"/>
  <c r="S1724" i="5"/>
  <c r="J2085" i="5"/>
  <c r="H2085" i="5"/>
  <c r="I2085" i="5"/>
  <c r="AB2113" i="5"/>
  <c r="AB1091" i="5"/>
  <c r="AB1191" i="5"/>
  <c r="AB1196" i="5"/>
  <c r="AB1236" i="5"/>
  <c r="AB1343" i="5"/>
  <c r="S1343" i="5"/>
  <c r="S1390" i="5"/>
  <c r="S1411" i="5"/>
  <c r="I1422" i="5"/>
  <c r="R1422" i="5"/>
  <c r="H1422" i="5"/>
  <c r="F1422" i="5"/>
  <c r="S1450" i="5"/>
  <c r="R1466" i="5"/>
  <c r="H1466" i="5"/>
  <c r="F1466" i="5"/>
  <c r="S1584" i="5"/>
  <c r="AB1216" i="5"/>
  <c r="S1258" i="5"/>
  <c r="AB1268" i="5"/>
  <c r="R1297" i="5"/>
  <c r="R1365" i="5"/>
  <c r="J1365" i="5"/>
  <c r="H1365" i="5"/>
  <c r="F1365" i="5"/>
  <c r="AB1394" i="5"/>
  <c r="S1394" i="5"/>
  <c r="S1467" i="5"/>
  <c r="S1261" i="5"/>
  <c r="S1270" i="5"/>
  <c r="AB1292" i="5"/>
  <c r="S1298" i="5"/>
  <c r="S1330" i="5"/>
  <c r="AB1366" i="5"/>
  <c r="S1366" i="5"/>
  <c r="R1397" i="5"/>
  <c r="J1397" i="5"/>
  <c r="H1397" i="5"/>
  <c r="S1403" i="5"/>
  <c r="R1465" i="5"/>
  <c r="I1465" i="5"/>
  <c r="F1465" i="5"/>
  <c r="S1543" i="5"/>
  <c r="AB1543" i="5"/>
  <c r="S1572" i="5"/>
  <c r="AB1063" i="5"/>
  <c r="AB1099" i="5"/>
  <c r="AB1234" i="5"/>
  <c r="S1268" i="5"/>
  <c r="S1288" i="5"/>
  <c r="S1290" i="5"/>
  <c r="S1293" i="5"/>
  <c r="S1325" i="5"/>
  <c r="AB1356" i="5"/>
  <c r="S1356" i="5"/>
  <c r="F1397" i="5"/>
  <c r="AB1450" i="5"/>
  <c r="S1541" i="5"/>
  <c r="J1546" i="5"/>
  <c r="H1546" i="5"/>
  <c r="I1546" i="5"/>
  <c r="S1676" i="5"/>
  <c r="AB1256" i="5"/>
  <c r="AB1269" i="5"/>
  <c r="S1271" i="5"/>
  <c r="S1279" i="5"/>
  <c r="AB1285" i="5"/>
  <c r="AB1381" i="5"/>
  <c r="S1384" i="5"/>
  <c r="H1729" i="5"/>
  <c r="F1729" i="5"/>
  <c r="I1729" i="5"/>
  <c r="AB1297" i="5"/>
  <c r="S1317" i="5"/>
  <c r="AB1324" i="5"/>
  <c r="AB1329" i="5"/>
  <c r="AB1342" i="5"/>
  <c r="AB1410" i="5"/>
  <c r="AB1426" i="5"/>
  <c r="AB1434" i="5"/>
  <c r="AB1466" i="5"/>
  <c r="AB1565" i="5"/>
  <c r="S1580" i="5"/>
  <c r="AB1621" i="5"/>
  <c r="S1727" i="5"/>
  <c r="H1735" i="5"/>
  <c r="S1751" i="5"/>
  <c r="I1774" i="5"/>
  <c r="AB1774" i="5"/>
  <c r="S1777" i="5"/>
  <c r="AB1777" i="5"/>
  <c r="AB1803" i="5"/>
  <c r="S1803" i="5"/>
  <c r="S1815" i="5"/>
  <c r="S1831" i="5"/>
  <c r="AB1867" i="5"/>
  <c r="AB1257" i="5"/>
  <c r="AB1284" i="5"/>
  <c r="AB1289" i="5"/>
  <c r="S1302" i="5"/>
  <c r="AB1316" i="5"/>
  <c r="AB1321" i="5"/>
  <c r="S1334" i="5"/>
  <c r="S1382" i="5"/>
  <c r="AB1390" i="5"/>
  <c r="AB1405" i="5"/>
  <c r="AB1449" i="5"/>
  <c r="AB1525" i="5"/>
  <c r="S1525" i="5"/>
  <c r="AB1557" i="5"/>
  <c r="AB1577" i="5"/>
  <c r="I1577" i="5"/>
  <c r="J1645" i="5"/>
  <c r="S1692" i="5"/>
  <c r="AB1733" i="5"/>
  <c r="S1733" i="5"/>
  <c r="S1862" i="5"/>
  <c r="I1873" i="5"/>
  <c r="J1873" i="5"/>
  <c r="R1873" i="5"/>
  <c r="R1945" i="5"/>
  <c r="J1945" i="5"/>
  <c r="I1945" i="5"/>
  <c r="H1945" i="5"/>
  <c r="F1945" i="5"/>
  <c r="AB1597" i="5"/>
  <c r="S1612" i="5"/>
  <c r="S1655" i="5"/>
  <c r="S1687" i="5"/>
  <c r="I1721" i="5"/>
  <c r="H1721" i="5"/>
  <c r="F1721" i="5"/>
  <c r="AB1782" i="5"/>
  <c r="AB1801" i="5"/>
  <c r="F1801" i="5"/>
  <c r="AB1813" i="5"/>
  <c r="S1339" i="5"/>
  <c r="F1380" i="5"/>
  <c r="F1450" i="5"/>
  <c r="I1468" i="5"/>
  <c r="AB1481" i="5"/>
  <c r="S1481" i="5"/>
  <c r="S1499" i="5"/>
  <c r="H1508" i="5"/>
  <c r="S1523" i="5"/>
  <c r="I1525" i="5"/>
  <c r="AB1529" i="5"/>
  <c r="S1529" i="5"/>
  <c r="AB1569" i="5"/>
  <c r="H1625" i="5"/>
  <c r="I1629" i="5"/>
  <c r="H1629" i="5"/>
  <c r="F1629" i="5"/>
  <c r="AB1639" i="5"/>
  <c r="S1639" i="5"/>
  <c r="S1652" i="5"/>
  <c r="AB1669" i="5"/>
  <c r="H1689" i="5"/>
  <c r="F1689" i="5"/>
  <c r="AB1713" i="5"/>
  <c r="S1740" i="5"/>
  <c r="H1770" i="5"/>
  <c r="AB1770" i="5"/>
  <c r="S1805" i="5"/>
  <c r="AB1805" i="5"/>
  <c r="F1813" i="5"/>
  <c r="S1260" i="5"/>
  <c r="S1292" i="5"/>
  <c r="S1297" i="5"/>
  <c r="S1303" i="5"/>
  <c r="S1322" i="5"/>
  <c r="S1324" i="5"/>
  <c r="S1329" i="5"/>
  <c r="S1335" i="5"/>
  <c r="S1338" i="5"/>
  <c r="S1342" i="5"/>
  <c r="AB1358" i="5"/>
  <c r="S1360" i="5"/>
  <c r="F1364" i="5"/>
  <c r="H1380" i="5"/>
  <c r="S1396" i="5"/>
  <c r="S1445" i="5"/>
  <c r="S1463" i="5"/>
  <c r="J1468" i="5"/>
  <c r="AB1470" i="5"/>
  <c r="AB1493" i="5"/>
  <c r="AB1589" i="5"/>
  <c r="AB1609" i="5"/>
  <c r="I1609" i="5"/>
  <c r="F1625" i="5"/>
  <c r="AB1629" i="5"/>
  <c r="S1635" i="5"/>
  <c r="AB1652" i="5"/>
  <c r="F1652" i="5"/>
  <c r="S1679" i="5"/>
  <c r="S1708" i="5"/>
  <c r="R1713" i="5"/>
  <c r="AB1786" i="5"/>
  <c r="S1786" i="5"/>
  <c r="R1893" i="5"/>
  <c r="I1893" i="5"/>
  <c r="AB1232" i="5"/>
  <c r="AB1248" i="5"/>
  <c r="S1267" i="5"/>
  <c r="S1286" i="5"/>
  <c r="S1299" i="5"/>
  <c r="S1318" i="5"/>
  <c r="S1320" i="5"/>
  <c r="S1331" i="5"/>
  <c r="S1358" i="5"/>
  <c r="S1380" i="5"/>
  <c r="AB1389" i="5"/>
  <c r="S1423" i="5"/>
  <c r="S1425" i="5"/>
  <c r="S1433" i="5"/>
  <c r="S1449" i="5"/>
  <c r="I1452" i="5"/>
  <c r="S1459" i="5"/>
  <c r="S1461" i="5"/>
  <c r="AB1495" i="5"/>
  <c r="AB1505" i="5"/>
  <c r="AB1509" i="5"/>
  <c r="S1509" i="5"/>
  <c r="R1522" i="5"/>
  <c r="R1534" i="5"/>
  <c r="F1534" i="5"/>
  <c r="AB1538" i="5"/>
  <c r="AB1586" i="5"/>
  <c r="S1604" i="5"/>
  <c r="AB1628" i="5"/>
  <c r="S1647" i="5"/>
  <c r="I1649" i="5"/>
  <c r="H1649" i="5"/>
  <c r="F1649" i="5"/>
  <c r="AB1684" i="5"/>
  <c r="F1684" i="5"/>
  <c r="AB1799" i="5"/>
  <c r="S1799" i="5"/>
  <c r="S1282"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513" i="5"/>
  <c r="AB1537" i="5"/>
  <c r="AB1542" i="5"/>
  <c r="AB1581" i="5"/>
  <c r="AB1613" i="5"/>
  <c r="AB1671" i="5"/>
  <c r="AB1673" i="5"/>
  <c r="AB1676" i="5"/>
  <c r="H1677" i="5"/>
  <c r="H1685" i="5"/>
  <c r="AB1689" i="5"/>
  <c r="J1697" i="5"/>
  <c r="I1709" i="5"/>
  <c r="I1717" i="5"/>
  <c r="AB1729" i="5"/>
  <c r="AB1741" i="5"/>
  <c r="J1753" i="5"/>
  <c r="R1761" i="5"/>
  <c r="AB1762" i="5"/>
  <c r="AB1766" i="5"/>
  <c r="AB1797" i="5"/>
  <c r="AB1807" i="5"/>
  <c r="AB1809" i="5"/>
  <c r="AB1817" i="5"/>
  <c r="AB1829" i="5"/>
  <c r="S1829" i="5"/>
  <c r="S1846" i="5"/>
  <c r="R1877" i="5"/>
  <c r="J1877" i="5"/>
  <c r="H1877" i="5"/>
  <c r="F1877" i="5"/>
  <c r="AB1926" i="5"/>
  <c r="S1926" i="5"/>
  <c r="I1933" i="5"/>
  <c r="H1933" i="5"/>
  <c r="R1933" i="5"/>
  <c r="S1946" i="5"/>
  <c r="R1981" i="5"/>
  <c r="F1981" i="5"/>
  <c r="J1981" i="5"/>
  <c r="I1981" i="5"/>
  <c r="H1981" i="5"/>
  <c r="AB1697" i="5"/>
  <c r="S1753" i="5"/>
  <c r="S1854" i="5"/>
  <c r="J1961" i="5"/>
  <c r="I1961" i="5"/>
  <c r="H1961" i="5"/>
  <c r="F1961" i="5"/>
  <c r="J2029" i="5"/>
  <c r="I2029" i="5"/>
  <c r="R2029" i="5"/>
  <c r="H2029" i="5"/>
  <c r="F2029" i="5"/>
  <c r="S2108" i="5"/>
  <c r="AB1519" i="5"/>
  <c r="AB1665" i="5"/>
  <c r="AB1668" i="5"/>
  <c r="AB1709" i="5"/>
  <c r="AB1717" i="5"/>
  <c r="AB1723" i="5"/>
  <c r="AB1783" i="5"/>
  <c r="J1838" i="5"/>
  <c r="F1838" i="5"/>
  <c r="AB1847" i="5"/>
  <c r="AB1895" i="5"/>
  <c r="S2052" i="5"/>
  <c r="S1663" i="5"/>
  <c r="S1668" i="5"/>
  <c r="S1683" i="5"/>
  <c r="S1827" i="5"/>
  <c r="S1858" i="5"/>
  <c r="S1866" i="5"/>
  <c r="S1890" i="5"/>
  <c r="I1897" i="5"/>
  <c r="R1897" i="5"/>
  <c r="R1901" i="5"/>
  <c r="J1901" i="5"/>
  <c r="I1901" i="5"/>
  <c r="F1901" i="5"/>
  <c r="R1949" i="5"/>
  <c r="J1949" i="5"/>
  <c r="H1949" i="5"/>
  <c r="F1967" i="5"/>
  <c r="AB1497" i="5"/>
  <c r="S1568" i="5"/>
  <c r="S1600" i="5"/>
  <c r="S1631" i="5"/>
  <c r="S1636" i="5"/>
  <c r="I1637" i="5"/>
  <c r="AB1645" i="5"/>
  <c r="S1651" i="5"/>
  <c r="AB1653" i="5"/>
  <c r="S1680" i="5"/>
  <c r="AB1699" i="5"/>
  <c r="AB1701" i="5"/>
  <c r="S1707" i="5"/>
  <c r="S1723" i="5"/>
  <c r="AB1725" i="5"/>
  <c r="S1737" i="5"/>
  <c r="S1739" i="5"/>
  <c r="S1757" i="5"/>
  <c r="AB1758" i="5"/>
  <c r="AB1765" i="5"/>
  <c r="AB1769" i="5"/>
  <c r="AB1773" i="5"/>
  <c r="AB1781" i="5"/>
  <c r="S1783" i="5"/>
  <c r="AB1794" i="5"/>
  <c r="S1798" i="5"/>
  <c r="S1818" i="5"/>
  <c r="S1830" i="5"/>
  <c r="AB1855" i="5"/>
  <c r="I1881" i="5"/>
  <c r="R1881" i="5"/>
  <c r="J1881" i="5"/>
  <c r="J1897" i="5"/>
  <c r="H1901" i="5"/>
  <c r="H1921" i="5"/>
  <c r="F1921" i="5"/>
  <c r="R1921" i="5"/>
  <c r="J1921" i="5"/>
  <c r="I1929" i="5"/>
  <c r="H1929" i="5"/>
  <c r="F1929" i="5"/>
  <c r="R1929" i="5"/>
  <c r="I2033" i="5"/>
  <c r="F2033" i="5"/>
  <c r="R2033" i="5"/>
  <c r="J2033" i="5"/>
  <c r="H2033" i="5"/>
  <c r="R2041" i="5"/>
  <c r="H2041" i="5"/>
  <c r="J2041" i="5"/>
  <c r="I2041" i="5"/>
  <c r="F2041" i="5"/>
  <c r="R2057" i="5"/>
  <c r="J2057" i="5"/>
  <c r="F2057" i="5"/>
  <c r="I2057" i="5"/>
  <c r="H2057" i="5"/>
  <c r="AB1526" i="5"/>
  <c r="AB1585" i="5"/>
  <c r="AB1617" i="5"/>
  <c r="S1620" i="5"/>
  <c r="S1691" i="5"/>
  <c r="F1709" i="5"/>
  <c r="AB1711" i="5"/>
  <c r="F1717" i="5"/>
  <c r="S1731" i="5"/>
  <c r="S1755" i="5"/>
  <c r="S1771" i="5"/>
  <c r="AB1785" i="5"/>
  <c r="S1787" i="5"/>
  <c r="AB1798" i="5"/>
  <c r="S1802" i="5"/>
  <c r="S1810" i="5"/>
  <c r="S1847" i="5"/>
  <c r="S1882" i="5"/>
  <c r="J1885" i="5"/>
  <c r="S1895" i="5"/>
  <c r="AB1901" i="5"/>
  <c r="AB1906" i="5"/>
  <c r="S1906" i="5"/>
  <c r="J1929" i="5"/>
  <c r="AB1935" i="5"/>
  <c r="S1935"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65" i="5"/>
  <c r="H1965" i="5"/>
  <c r="F1965" i="5"/>
  <c r="R1965" i="5"/>
  <c r="S1978" i="5"/>
  <c r="S1832" i="5"/>
  <c r="AB1843" i="5"/>
  <c r="J1874" i="5"/>
  <c r="AB1885" i="5"/>
  <c r="R1889" i="5"/>
  <c r="I1909" i="5"/>
  <c r="AB1919" i="5"/>
  <c r="J1937" i="5"/>
  <c r="F1953" i="5"/>
  <c r="I1973" i="5"/>
  <c r="AB1983" i="5"/>
  <c r="S1983" i="5"/>
  <c r="AB1994" i="5"/>
  <c r="AB1998" i="5"/>
  <c r="S1998" i="5"/>
  <c r="F2017" i="5"/>
  <c r="AB2081" i="5"/>
  <c r="S2088" i="5"/>
  <c r="S2096" i="5"/>
  <c r="AB2101" i="5"/>
  <c r="R2122" i="5"/>
  <c r="I2122" i="5"/>
  <c r="H2122" i="5"/>
  <c r="F2141" i="5"/>
  <c r="S2242" i="5"/>
  <c r="AB1833" i="5"/>
  <c r="S1851" i="5"/>
  <c r="AB1879" i="5"/>
  <c r="J1909" i="5"/>
  <c r="R1937" i="5"/>
  <c r="H1953" i="5"/>
  <c r="H1957" i="5"/>
  <c r="AB1962" i="5"/>
  <c r="AB1991" i="5"/>
  <c r="R2025" i="5"/>
  <c r="J2025" i="5"/>
  <c r="F2025" i="5"/>
  <c r="H2077" i="5"/>
  <c r="AB2106" i="5"/>
  <c r="AB2111" i="5"/>
  <c r="S2111" i="5"/>
  <c r="F1973" i="5"/>
  <c r="R1973" i="5"/>
  <c r="R2017" i="5"/>
  <c r="I2017" i="5"/>
  <c r="H2017" i="5"/>
  <c r="S2050" i="5"/>
  <c r="I2117" i="5"/>
  <c r="F2117" i="5"/>
  <c r="S2164" i="5"/>
  <c r="AB1893" i="5"/>
  <c r="AB1955" i="5"/>
  <c r="R1993" i="5"/>
  <c r="H1993" i="5"/>
  <c r="S1995" i="5"/>
  <c r="S2002" i="5"/>
  <c r="AB2023" i="5"/>
  <c r="S2023" i="5"/>
  <c r="R2045" i="5"/>
  <c r="I2045" i="5"/>
  <c r="H2045" i="5"/>
  <c r="S2234" i="5"/>
  <c r="AB1842" i="5"/>
  <c r="S1879" i="5"/>
  <c r="AB1887" i="5"/>
  <c r="S1951" i="5"/>
  <c r="S1955" i="5"/>
  <c r="S1966" i="5"/>
  <c r="S1971" i="5"/>
  <c r="S1991" i="5"/>
  <c r="J2013" i="5"/>
  <c r="I2013" i="5"/>
  <c r="S2078" i="5"/>
  <c r="S2092" i="5"/>
  <c r="H2117" i="5"/>
  <c r="S2121" i="5"/>
  <c r="AB2121" i="5"/>
  <c r="S2177" i="5"/>
  <c r="AB2177" i="5"/>
  <c r="S1875" i="5"/>
  <c r="AB1877" i="5"/>
  <c r="H1890" i="5"/>
  <c r="H1906" i="5"/>
  <c r="S1915" i="5"/>
  <c r="S1934" i="5"/>
  <c r="F1937" i="5"/>
  <c r="F1993" i="5"/>
  <c r="S2003" i="5"/>
  <c r="S2007" i="5"/>
  <c r="S2027" i="5"/>
  <c r="S2030" i="5"/>
  <c r="S2042" i="5"/>
  <c r="AB2078" i="5"/>
  <c r="AB2095" i="5"/>
  <c r="AB2151" i="5"/>
  <c r="S2151" i="5"/>
  <c r="AB2165" i="5"/>
  <c r="S2244" i="5"/>
  <c r="AB1834" i="5"/>
  <c r="AB1838" i="5"/>
  <c r="AB1911" i="5"/>
  <c r="S1947" i="5"/>
  <c r="AB1954" i="5"/>
  <c r="AB1958" i="5"/>
  <c r="S1959" i="5"/>
  <c r="AB1967" i="5"/>
  <c r="AB1975" i="5"/>
  <c r="S1975" i="5"/>
  <c r="AB1990" i="5"/>
  <c r="S1990" i="5"/>
  <c r="I1993" i="5"/>
  <c r="S1999" i="5"/>
  <c r="H2001" i="5"/>
  <c r="F2001" i="5"/>
  <c r="J2005" i="5"/>
  <c r="AB2043" i="5"/>
  <c r="F2118" i="5"/>
  <c r="I2118" i="5"/>
  <c r="R2118" i="5"/>
  <c r="AB2154" i="5"/>
  <c r="S2169" i="5"/>
  <c r="I2177" i="5"/>
  <c r="H2177" i="5"/>
  <c r="F2177" i="5"/>
  <c r="S2238" i="5"/>
  <c r="AB2011" i="5"/>
  <c r="AB2018" i="5"/>
  <c r="AB2039" i="5"/>
  <c r="AB2062" i="5"/>
  <c r="I2065" i="5"/>
  <c r="I2073" i="5"/>
  <c r="AB2105" i="5"/>
  <c r="AB2110" i="5"/>
  <c r="AB2129" i="5"/>
  <c r="S2160" i="5"/>
  <c r="I2302" i="5"/>
  <c r="S2156" i="5"/>
  <c r="I2169" i="5"/>
  <c r="H2169" i="5"/>
  <c r="F2169" i="5"/>
  <c r="R2229" i="5"/>
  <c r="J2229" i="5"/>
  <c r="H2229" i="5"/>
  <c r="F2229" i="5"/>
  <c r="S2124" i="5"/>
  <c r="H2137" i="5"/>
  <c r="I2241" i="5"/>
  <c r="R2241" i="5"/>
  <c r="J2241" i="5"/>
  <c r="H2241" i="5"/>
  <c r="F2241" i="5"/>
  <c r="S2281" i="5"/>
  <c r="S2448" i="5"/>
  <c r="S2011" i="5"/>
  <c r="AB2047" i="5"/>
  <c r="AB2087" i="5"/>
  <c r="AB2109" i="5"/>
  <c r="S2125" i="5"/>
  <c r="I2137" i="5"/>
  <c r="S2165" i="5"/>
  <c r="J2294" i="5"/>
  <c r="H2294" i="5"/>
  <c r="F2294" i="5"/>
  <c r="S2346" i="5"/>
  <c r="AB2346" i="5"/>
  <c r="AB2026" i="5"/>
  <c r="AB2055" i="5"/>
  <c r="AB2070" i="5"/>
  <c r="AB2117" i="5"/>
  <c r="I2125" i="5"/>
  <c r="S2153" i="5"/>
  <c r="AB2153" i="5"/>
  <c r="I2162" i="5"/>
  <c r="S2228" i="5"/>
  <c r="S2272" i="5"/>
  <c r="AB2279" i="5"/>
  <c r="S2279" i="5"/>
  <c r="J2305" i="5"/>
  <c r="H2305" i="5"/>
  <c r="F2305" i="5"/>
  <c r="AB2237" i="5"/>
  <c r="AB2241" i="5"/>
  <c r="H2257" i="5"/>
  <c r="H2261" i="5"/>
  <c r="AB2287" i="5"/>
  <c r="J2297" i="5"/>
  <c r="F2297" i="5"/>
  <c r="AB2301" i="5"/>
  <c r="I2301" i="5"/>
  <c r="AB2305" i="5"/>
  <c r="AB2309" i="5"/>
  <c r="AB2314" i="5"/>
  <c r="R2393" i="5"/>
  <c r="H2393" i="5"/>
  <c r="F2393" i="5"/>
  <c r="J2393" i="5"/>
  <c r="I2393" i="5"/>
  <c r="AB2477" i="5"/>
  <c r="S2491" i="5"/>
  <c r="AB2130" i="5"/>
  <c r="AB2133" i="5"/>
  <c r="J2158" i="5"/>
  <c r="AB2187" i="5"/>
  <c r="S2194" i="5"/>
  <c r="S2202" i="5"/>
  <c r="S2210" i="5"/>
  <c r="R2221" i="5"/>
  <c r="R2261" i="5"/>
  <c r="R2273" i="5"/>
  <c r="AB2294" i="5"/>
  <c r="S2307" i="5"/>
  <c r="AB2338" i="5"/>
  <c r="R2477" i="5"/>
  <c r="F2477" i="5"/>
  <c r="J2477" i="5"/>
  <c r="I2477" i="5"/>
  <c r="H2477" i="5"/>
  <c r="AB2189" i="5"/>
  <c r="AB2218" i="5"/>
  <c r="J2309" i="5"/>
  <c r="R2351" i="5"/>
  <c r="J2351" i="5"/>
  <c r="I2351" i="5"/>
  <c r="F2351" i="5"/>
  <c r="H2425" i="5"/>
  <c r="AB2438" i="5"/>
  <c r="S2438" i="5"/>
  <c r="AB2137" i="5"/>
  <c r="F2157" i="5"/>
  <c r="S2180" i="5"/>
  <c r="S2183" i="5"/>
  <c r="S2187" i="5"/>
  <c r="AB2221" i="5"/>
  <c r="S2226" i="5"/>
  <c r="AB2257" i="5"/>
  <c r="AB2261" i="5"/>
  <c r="AB2265" i="5"/>
  <c r="AB2302" i="5"/>
  <c r="H2303" i="5"/>
  <c r="AB2307" i="5"/>
  <c r="J2346" i="5"/>
  <c r="I2346" i="5"/>
  <c r="F2346" i="5"/>
  <c r="H2351" i="5"/>
  <c r="AB2185" i="5"/>
  <c r="AB2197" i="5"/>
  <c r="AB2200" i="5"/>
  <c r="AB2213" i="5"/>
  <c r="AB2253" i="5"/>
  <c r="S2270" i="5"/>
  <c r="AB2277" i="5"/>
  <c r="AB2293" i="5"/>
  <c r="J2293" i="5"/>
  <c r="S2296" i="5"/>
  <c r="I2303" i="5"/>
  <c r="F2309" i="5"/>
  <c r="F2310" i="5"/>
  <c r="S2315" i="5"/>
  <c r="S2322" i="5"/>
  <c r="F2329" i="5"/>
  <c r="H2329" i="5"/>
  <c r="AB2345" i="5"/>
  <c r="J2359" i="5"/>
  <c r="R2359" i="5"/>
  <c r="H2359" i="5"/>
  <c r="H2385" i="5"/>
  <c r="F2385" i="5"/>
  <c r="H2429" i="5"/>
  <c r="H2441" i="5"/>
  <c r="F2441" i="5"/>
  <c r="R2441" i="5"/>
  <c r="J2441" i="5"/>
  <c r="I2441" i="5"/>
  <c r="R2461" i="5"/>
  <c r="I2461" i="5"/>
  <c r="F2461" i="5"/>
  <c r="AB2127" i="5"/>
  <c r="S2128" i="5"/>
  <c r="S2152" i="5"/>
  <c r="AB2192" i="5"/>
  <c r="AB2205" i="5"/>
  <c r="H2218" i="5"/>
  <c r="F2221" i="5"/>
  <c r="AB2249" i="5"/>
  <c r="AB2274" i="5"/>
  <c r="S2280" i="5"/>
  <c r="S2283" i="5"/>
  <c r="S2294" i="5"/>
  <c r="S2300" i="5"/>
  <c r="AB2306" i="5"/>
  <c r="S2309" i="5"/>
  <c r="S2313" i="5"/>
  <c r="F2317" i="5"/>
  <c r="AB2322" i="5"/>
  <c r="AB2326" i="5"/>
  <c r="S2338" i="5"/>
  <c r="I2359" i="5"/>
  <c r="J2367" i="5"/>
  <c r="R2367" i="5"/>
  <c r="I2367" i="5"/>
  <c r="J2375" i="5"/>
  <c r="R2375" i="5"/>
  <c r="H2375" i="5"/>
  <c r="AB2410" i="5"/>
  <c r="F2429" i="5"/>
  <c r="H2461" i="5"/>
  <c r="AB2161" i="5"/>
  <c r="AB2181" i="5"/>
  <c r="AB2245" i="5"/>
  <c r="F2282" i="5"/>
  <c r="AB2313" i="5"/>
  <c r="S2345" i="5"/>
  <c r="H2367" i="5"/>
  <c r="I2375" i="5"/>
  <c r="S2381" i="5"/>
  <c r="S2424" i="5"/>
  <c r="AB2442" i="5"/>
  <c r="S2442" i="5"/>
  <c r="AB2461" i="5"/>
  <c r="R2494" i="5"/>
  <c r="I2365" i="5"/>
  <c r="I2382" i="5"/>
  <c r="H2481" i="5"/>
  <c r="AB2489" i="5"/>
  <c r="R2330" i="5"/>
  <c r="R2334" i="5"/>
  <c r="AB2342" i="5"/>
  <c r="S2349" i="5"/>
  <c r="J2365" i="5"/>
  <c r="AB2376" i="5"/>
  <c r="AB2385" i="5"/>
  <c r="AB2397" i="5"/>
  <c r="S2400" i="5"/>
  <c r="AB2426" i="5"/>
  <c r="AB2445" i="5"/>
  <c r="J2450" i="5"/>
  <c r="AB2454" i="5"/>
  <c r="AB2469" i="5"/>
  <c r="I2481" i="5"/>
  <c r="AB2483" i="5"/>
  <c r="AB2330" i="5"/>
  <c r="AB2334" i="5"/>
  <c r="F2338" i="5"/>
  <c r="F2342" i="5"/>
  <c r="F2345" i="5"/>
  <c r="AB2357" i="5"/>
  <c r="S2395" i="5"/>
  <c r="AB2430" i="5"/>
  <c r="S2439" i="5"/>
  <c r="AB2446" i="5"/>
  <c r="H2458" i="5"/>
  <c r="AB2318" i="5"/>
  <c r="H2338" i="5"/>
  <c r="S2339" i="5"/>
  <c r="S2350" i="5"/>
  <c r="AB2398" i="5"/>
  <c r="S2446" i="5"/>
  <c r="AB2451" i="5"/>
  <c r="J2458" i="5"/>
  <c r="AB2462" i="5"/>
  <c r="AB2471" i="5"/>
  <c r="AB2473" i="5"/>
  <c r="S2474" i="5"/>
  <c r="H2503" i="5"/>
  <c r="AB2386" i="5"/>
  <c r="I2433" i="5"/>
  <c r="H2469" i="5"/>
  <c r="S2472" i="5"/>
  <c r="J2338" i="5"/>
  <c r="AB2350" i="5"/>
  <c r="AB2354" i="5"/>
  <c r="S2403" i="5"/>
  <c r="AB2414" i="5"/>
  <c r="AB2425" i="5"/>
  <c r="J2433" i="5"/>
  <c r="S2456" i="5"/>
  <c r="AB2457" i="5"/>
  <c r="S2458" i="5"/>
  <c r="I2469" i="5"/>
  <c r="S2471" i="5"/>
  <c r="F19" i="6"/>
  <c r="AB23" i="5"/>
  <c r="AB115" i="5"/>
  <c r="R146" i="5"/>
  <c r="AB179" i="5"/>
  <c r="AB201" i="5"/>
  <c r="R234" i="5"/>
  <c r="R286" i="5"/>
  <c r="AB320" i="5"/>
  <c r="AB412" i="5"/>
  <c r="AB105" i="5"/>
  <c r="R114" i="5"/>
  <c r="AB137" i="5"/>
  <c r="AB147" i="5"/>
  <c r="AB169" i="5"/>
  <c r="AB240" i="5"/>
  <c r="R270" i="5"/>
  <c r="R311" i="5"/>
  <c r="R5" i="5"/>
  <c r="AB20" i="5"/>
  <c r="R21" i="5"/>
  <c r="AB28"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21" i="5"/>
  <c r="R242" i="5"/>
  <c r="X258" i="5"/>
  <c r="R274" i="5"/>
  <c r="R323" i="5"/>
  <c r="AB360" i="5"/>
  <c r="X371" i="5"/>
  <c r="R383" i="5"/>
  <c r="AB119" i="5"/>
  <c r="AB151" i="5"/>
  <c r="AB173" i="5"/>
  <c r="AB183" i="5"/>
  <c r="AB205" i="5"/>
  <c r="AB212" i="5"/>
  <c r="AB248" i="5"/>
  <c r="AB264" i="5"/>
  <c r="AB280" i="5"/>
  <c r="AB296" i="5"/>
  <c r="AB328" i="5"/>
  <c r="X351" i="5"/>
  <c r="AB358" i="5"/>
  <c r="R118" i="5"/>
  <c r="AB121" i="5"/>
  <c r="R130" i="5"/>
  <c r="AB131" i="5"/>
  <c r="AB153" i="5"/>
  <c r="R162" i="5"/>
  <c r="AB163" i="5"/>
  <c r="AB185" i="5"/>
  <c r="AB195" i="5"/>
  <c r="R206" i="5"/>
  <c r="R213" i="5"/>
  <c r="X222" i="5"/>
  <c r="R222" i="5"/>
  <c r="AB224" i="5"/>
  <c r="R246" i="5"/>
  <c r="R278" i="5"/>
  <c r="R294" i="5"/>
  <c r="X307" i="5"/>
  <c r="AB408" i="5"/>
  <c r="AB109" i="5"/>
  <c r="AB141"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84" i="5"/>
  <c r="AB402" i="5"/>
  <c r="AB31" i="5"/>
  <c r="AB25" i="5"/>
  <c r="AB37" i="5"/>
  <c r="AB45" i="5"/>
  <c r="AB53" i="5"/>
  <c r="AB57" i="5"/>
  <c r="AB61" i="5"/>
  <c r="AB65" i="5"/>
  <c r="AB69" i="5"/>
  <c r="AB73" i="5"/>
  <c r="AB81" i="5"/>
  <c r="AB89" i="5"/>
  <c r="AB113" i="5"/>
  <c r="AB123" i="5"/>
  <c r="AB145" i="5"/>
  <c r="R149" i="5"/>
  <c r="R154" i="5"/>
  <c r="AB155" i="5"/>
  <c r="AB177" i="5"/>
  <c r="R181" i="5"/>
  <c r="R186" i="5"/>
  <c r="AB187" i="5"/>
  <c r="R209" i="5"/>
  <c r="R214" i="5"/>
  <c r="AB216" i="5"/>
  <c r="R226" i="5"/>
  <c r="AB232" i="5"/>
  <c r="R250" i="5"/>
  <c r="R266" i="5"/>
  <c r="X298" i="5"/>
  <c r="R298" i="5"/>
  <c r="R327" i="5"/>
  <c r="R352" i="5"/>
  <c r="AB361" i="5"/>
  <c r="R470" i="5"/>
  <c r="X494" i="5"/>
  <c r="R494" i="5"/>
  <c r="AB33" i="5"/>
  <c r="AB41" i="5"/>
  <c r="AB49" i="5"/>
  <c r="AB77" i="5"/>
  <c r="AB85" i="5"/>
  <c r="AB93" i="5"/>
  <c r="AB97" i="5"/>
  <c r="R26" i="5"/>
  <c r="R31" i="5"/>
  <c r="R102" i="5"/>
  <c r="AB103" i="5"/>
  <c r="AB112" i="5"/>
  <c r="AB125" i="5"/>
  <c r="R129" i="5"/>
  <c r="R134" i="5"/>
  <c r="AB135" i="5"/>
  <c r="AB144" i="5"/>
  <c r="AB157" i="5"/>
  <c r="R161" i="5"/>
  <c r="R166" i="5"/>
  <c r="AB167" i="5"/>
  <c r="AB176" i="5"/>
  <c r="AB189" i="5"/>
  <c r="R193" i="5"/>
  <c r="R198" i="5"/>
  <c r="AB199" i="5"/>
  <c r="R217" i="5"/>
  <c r="AB236" i="5"/>
  <c r="AB256" i="5"/>
  <c r="AB272" i="5"/>
  <c r="AB288" i="5"/>
  <c r="R315" i="5"/>
  <c r="R335" i="5"/>
  <c r="AB336" i="5"/>
  <c r="X343" i="5"/>
  <c r="R343" i="5"/>
  <c r="AB350" i="5"/>
  <c r="AB373" i="5"/>
  <c r="AB382" i="5"/>
  <c r="AB385" i="5"/>
  <c r="X471" i="5"/>
  <c r="R499" i="5"/>
  <c r="X499"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4" i="5"/>
  <c r="AB310" i="5"/>
  <c r="AB318" i="5"/>
  <c r="AB326" i="5"/>
  <c r="AB332" i="5"/>
  <c r="AB343" i="5"/>
  <c r="AB353" i="5"/>
  <c r="AB362" i="5"/>
  <c r="AB375" i="5"/>
  <c r="AB389" i="5"/>
  <c r="R459" i="5"/>
  <c r="X459" i="5"/>
  <c r="AB305" i="5"/>
  <c r="AB313" i="5"/>
  <c r="AB321" i="5"/>
  <c r="AB329" i="5"/>
  <c r="AB342" i="5"/>
  <c r="AB374" i="5"/>
  <c r="AB386" i="5"/>
  <c r="AB393" i="5"/>
  <c r="X399" i="5"/>
  <c r="R399" i="5"/>
  <c r="R464" i="5"/>
  <c r="X478" i="5"/>
  <c r="R478" i="5"/>
  <c r="AB333" i="5"/>
  <c r="AB345" i="5"/>
  <c r="R347" i="5"/>
  <c r="AB354" i="5"/>
  <c r="AB367" i="5"/>
  <c r="AB377" i="5"/>
  <c r="X379" i="5"/>
  <c r="AB390" i="5"/>
  <c r="AB397" i="5"/>
  <c r="R483" i="5"/>
  <c r="X510" i="5"/>
  <c r="R510" i="5"/>
  <c r="R542" i="5"/>
  <c r="R338" i="5"/>
  <c r="AB338" i="5"/>
  <c r="AB366" i="5"/>
  <c r="AB394" i="5"/>
  <c r="AB401" i="5"/>
  <c r="AB416" i="5"/>
  <c r="R515" i="5"/>
  <c r="X515" i="5"/>
  <c r="R310" i="5"/>
  <c r="AB334" i="5"/>
  <c r="AB339" i="5"/>
  <c r="AB346" i="5"/>
  <c r="AB359" i="5"/>
  <c r="AB369" i="5"/>
  <c r="AB378" i="5"/>
  <c r="AB398" i="5"/>
  <c r="AB405" i="5"/>
  <c r="AB409" i="5"/>
  <c r="R344" i="5"/>
  <c r="AB351" i="5"/>
  <c r="AB352" i="5"/>
  <c r="R363" i="5"/>
  <c r="AB370" i="5"/>
  <c r="AB406" i="5"/>
  <c r="X526" i="5"/>
  <c r="AB466" i="5"/>
  <c r="AB474" i="5"/>
  <c r="X487" i="5"/>
  <c r="X519" i="5"/>
  <c r="AB553" i="5"/>
  <c r="AB572" i="5"/>
  <c r="AB582" i="5"/>
  <c r="AB585" i="5"/>
  <c r="AB596" i="5"/>
  <c r="AB597" i="5"/>
  <c r="R706" i="5"/>
  <c r="AB478" i="5"/>
  <c r="AB483" i="5"/>
  <c r="AB494" i="5"/>
  <c r="AB499" i="5"/>
  <c r="AB510" i="5"/>
  <c r="AB515" i="5"/>
  <c r="AB526" i="5"/>
  <c r="AB531" i="5"/>
  <c r="AB542" i="5"/>
  <c r="AB558" i="5"/>
  <c r="R559" i="5"/>
  <c r="AB570" i="5"/>
  <c r="AB573" i="5"/>
  <c r="R479" i="5"/>
  <c r="R495" i="5"/>
  <c r="R543" i="5"/>
  <c r="AB580" i="5"/>
  <c r="R443" i="5"/>
  <c r="R451" i="5"/>
  <c r="R455" i="5"/>
  <c r="AB479" i="5"/>
  <c r="AB484" i="5"/>
  <c r="AB490" i="5"/>
  <c r="AB495" i="5"/>
  <c r="AB500" i="5"/>
  <c r="AB506" i="5"/>
  <c r="AB511" i="5"/>
  <c r="AB516" i="5"/>
  <c r="AB522" i="5"/>
  <c r="AB527" i="5"/>
  <c r="AB532" i="5"/>
  <c r="AB538" i="5"/>
  <c r="AB543" i="5"/>
  <c r="AB548" i="5"/>
  <c r="AB550" i="5"/>
  <c r="R551" i="5"/>
  <c r="AB557" i="5"/>
  <c r="AB568" i="5"/>
  <c r="AB578" i="5"/>
  <c r="AB581" i="5"/>
  <c r="R682" i="5"/>
  <c r="X682" i="5"/>
  <c r="R491" i="5"/>
  <c r="R507" i="5"/>
  <c r="R523" i="5"/>
  <c r="R539" i="5"/>
  <c r="AB562" i="5"/>
  <c r="R563" i="5"/>
  <c r="AB566" i="5"/>
  <c r="AB569" i="5"/>
  <c r="AB588" i="5"/>
  <c r="R686" i="5"/>
  <c r="AB464" i="5"/>
  <c r="AB475" i="5"/>
  <c r="AB480" i="5"/>
  <c r="AB486" i="5"/>
  <c r="AB491" i="5"/>
  <c r="AB496" i="5"/>
  <c r="AB502" i="5"/>
  <c r="AB507" i="5"/>
  <c r="AB512" i="5"/>
  <c r="AB518" i="5"/>
  <c r="AB523" i="5"/>
  <c r="AB528" i="5"/>
  <c r="AB534" i="5"/>
  <c r="AB539" i="5"/>
  <c r="AB544" i="5"/>
  <c r="AB549" i="5"/>
  <c r="AB576" i="5"/>
  <c r="AB586" i="5"/>
  <c r="AB589" i="5"/>
  <c r="R690" i="5"/>
  <c r="R468" i="5"/>
  <c r="R487" i="5"/>
  <c r="R503" i="5"/>
  <c r="R519" i="5"/>
  <c r="AB554" i="5"/>
  <c r="AB561" i="5"/>
  <c r="AB564" i="5"/>
  <c r="X570" i="5"/>
  <c r="AB574" i="5"/>
  <c r="AB577" i="5"/>
  <c r="R590" i="5"/>
  <c r="AB465" i="5"/>
  <c r="AB476" i="5"/>
  <c r="AB482" i="5"/>
  <c r="AB487" i="5"/>
  <c r="AB492" i="5"/>
  <c r="AB498" i="5"/>
  <c r="AB503" i="5"/>
  <c r="AB508" i="5"/>
  <c r="AB514" i="5"/>
  <c r="AB519" i="5"/>
  <c r="AB524" i="5"/>
  <c r="AB530" i="5"/>
  <c r="AB535" i="5"/>
  <c r="AB540" i="5"/>
  <c r="AB546" i="5"/>
  <c r="AB565" i="5"/>
  <c r="AB584" i="5"/>
  <c r="AB592" i="5"/>
  <c r="AB593" i="5"/>
  <c r="X594" i="5"/>
  <c r="R702" i="5"/>
  <c r="X702" i="5"/>
  <c r="AB600" i="5"/>
  <c r="AB604" i="5"/>
  <c r="AB608" i="5"/>
  <c r="AB612" i="5"/>
  <c r="AB616" i="5"/>
  <c r="AB620" i="5"/>
  <c r="AB624" i="5"/>
  <c r="AB628" i="5"/>
  <c r="AB632" i="5"/>
  <c r="AB636" i="5"/>
  <c r="AB640" i="5"/>
  <c r="AB644" i="5"/>
  <c r="AB648" i="5"/>
  <c r="AB652" i="5"/>
  <c r="AB656" i="5"/>
  <c r="AB660" i="5"/>
  <c r="AB664" i="5"/>
  <c r="AB668" i="5"/>
  <c r="AB672" i="5"/>
  <c r="AB676" i="5"/>
  <c r="AB691" i="5"/>
  <c r="X707" i="5"/>
  <c r="AB711" i="5"/>
  <c r="X723" i="5"/>
  <c r="R726" i="5"/>
  <c r="AB727" i="5"/>
  <c r="X739" i="5"/>
  <c r="AB743" i="5"/>
  <c r="AB759" i="5"/>
  <c r="X771" i="5"/>
  <c r="X787" i="5"/>
  <c r="X815" i="5"/>
  <c r="R815" i="5"/>
  <c r="X850" i="5"/>
  <c r="R850" i="5"/>
  <c r="AB681" i="5"/>
  <c r="AB686" i="5"/>
  <c r="AB697" i="5"/>
  <c r="AB702" i="5"/>
  <c r="AB713" i="5"/>
  <c r="AB729" i="5"/>
  <c r="AB745" i="5"/>
  <c r="X759" i="5"/>
  <c r="AB769" i="5"/>
  <c r="AB775" i="5"/>
  <c r="AB785" i="5"/>
  <c r="AB791" i="5"/>
  <c r="R803" i="5"/>
  <c r="X803" i="5"/>
  <c r="X827" i="5"/>
  <c r="R827" i="5"/>
  <c r="X683" i="5"/>
  <c r="AB687" i="5"/>
  <c r="X699" i="5"/>
  <c r="AB703" i="5"/>
  <c r="X711" i="5"/>
  <c r="R714" i="5"/>
  <c r="AB715" i="5"/>
  <c r="R716" i="5"/>
  <c r="X727" i="5"/>
  <c r="AB731" i="5"/>
  <c r="R732" i="5"/>
  <c r="X743" i="5"/>
  <c r="AB747" i="5"/>
  <c r="R748" i="5"/>
  <c r="X791" i="5"/>
  <c r="AB682" i="5"/>
  <c r="AB693" i="5"/>
  <c r="AB698" i="5"/>
  <c r="AB755" i="5"/>
  <c r="AB763" i="5"/>
  <c r="AB773" i="5"/>
  <c r="AB779" i="5"/>
  <c r="AB789" i="5"/>
  <c r="R795" i="5"/>
  <c r="X795" i="5"/>
  <c r="AB683" i="5"/>
  <c r="AB699" i="5"/>
  <c r="R709" i="5"/>
  <c r="X715" i="5"/>
  <c r="AB719" i="5"/>
  <c r="R725" i="5"/>
  <c r="X731" i="5"/>
  <c r="R734" i="5"/>
  <c r="AB735" i="5"/>
  <c r="R736" i="5"/>
  <c r="X747" i="5"/>
  <c r="X755" i="5"/>
  <c r="X763" i="5"/>
  <c r="X779" i="5"/>
  <c r="R791" i="5"/>
  <c r="AB801" i="5"/>
  <c r="R805" i="5"/>
  <c r="AB689" i="5"/>
  <c r="AB694" i="5"/>
  <c r="AB705" i="5"/>
  <c r="R711" i="5"/>
  <c r="AB721" i="5"/>
  <c r="AB737" i="5"/>
  <c r="R743" i="5"/>
  <c r="AB751" i="5"/>
  <c r="AB761" i="5"/>
  <c r="AB767" i="5"/>
  <c r="AB777" i="5"/>
  <c r="AB783" i="5"/>
  <c r="AB793" i="5"/>
  <c r="AB797" i="5"/>
  <c r="R681" i="5"/>
  <c r="X691" i="5"/>
  <c r="AB707" i="5"/>
  <c r="R708" i="5"/>
  <c r="R713" i="5"/>
  <c r="X719" i="5"/>
  <c r="R722" i="5"/>
  <c r="AB723" i="5"/>
  <c r="R724" i="5"/>
  <c r="R729" i="5"/>
  <c r="X735" i="5"/>
  <c r="AB739" i="5"/>
  <c r="R740" i="5"/>
  <c r="R745" i="5"/>
  <c r="X751" i="5"/>
  <c r="R806" i="5"/>
  <c r="R842" i="5"/>
  <c r="AB685" i="5"/>
  <c r="AB690" i="5"/>
  <c r="AB701" i="5"/>
  <c r="AB706" i="5"/>
  <c r="R756" i="5"/>
  <c r="AB765" i="5"/>
  <c r="AB771" i="5"/>
  <c r="AB781" i="5"/>
  <c r="AB787" i="5"/>
  <c r="R822" i="5"/>
  <c r="X919" i="5"/>
  <c r="R919" i="5"/>
  <c r="R758" i="5"/>
  <c r="R770" i="5"/>
  <c r="R778" i="5"/>
  <c r="R786" i="5"/>
  <c r="R790" i="5"/>
  <c r="R798" i="5"/>
  <c r="R802" i="5"/>
  <c r="AB830" i="5"/>
  <c r="AB860" i="5"/>
  <c r="AB861" i="5"/>
  <c r="AB864" i="5"/>
  <c r="R889" i="5"/>
  <c r="R981" i="5"/>
  <c r="R1053" i="5"/>
  <c r="AB1093" i="5"/>
  <c r="AB756" i="5"/>
  <c r="AB760" i="5"/>
  <c r="AB764" i="5"/>
  <c r="AB768" i="5"/>
  <c r="AB772" i="5"/>
  <c r="AB776" i="5"/>
  <c r="AB780" i="5"/>
  <c r="AB784" i="5"/>
  <c r="AB788" i="5"/>
  <c r="AB792" i="5"/>
  <c r="AB796" i="5"/>
  <c r="AB800" i="5"/>
  <c r="AB804" i="5"/>
  <c r="R813" i="5"/>
  <c r="AB817" i="5"/>
  <c r="R835" i="5"/>
  <c r="X835" i="5"/>
  <c r="X843" i="5"/>
  <c r="X851" i="5"/>
  <c r="AB868" i="5"/>
  <c r="AB876" i="5"/>
  <c r="AB877" i="5"/>
  <c r="AB880" i="5"/>
  <c r="X899" i="5"/>
  <c r="R899" i="5"/>
  <c r="R909" i="5"/>
  <c r="AB924" i="5"/>
  <c r="AB953" i="5"/>
  <c r="R994" i="5"/>
  <c r="X994" i="5"/>
  <c r="AB1045" i="5"/>
  <c r="X819" i="5"/>
  <c r="AB884" i="5"/>
  <c r="AB892" i="5"/>
  <c r="R929" i="5"/>
  <c r="AB989" i="5"/>
  <c r="AB795" i="5"/>
  <c r="AB799" i="5"/>
  <c r="AB803" i="5"/>
  <c r="R807" i="5"/>
  <c r="AB811" i="5"/>
  <c r="AB814" i="5"/>
  <c r="AB819" i="5"/>
  <c r="R856" i="5"/>
  <c r="R860" i="5"/>
  <c r="R864" i="5"/>
  <c r="AB896" i="5"/>
  <c r="R904" i="5"/>
  <c r="AB912" i="5"/>
  <c r="R924" i="5"/>
  <c r="R937" i="5"/>
  <c r="R945" i="5"/>
  <c r="R962" i="5"/>
  <c r="X962" i="5"/>
  <c r="AB970" i="5"/>
  <c r="R1037" i="5"/>
  <c r="AB1077" i="5"/>
  <c r="X855" i="5"/>
  <c r="R855" i="5"/>
  <c r="R876" i="5"/>
  <c r="R880" i="5"/>
  <c r="AB980" i="5"/>
  <c r="R1030" i="5"/>
  <c r="R1117" i="5"/>
  <c r="AB815" i="5"/>
  <c r="AB821" i="5"/>
  <c r="R826" i="5"/>
  <c r="AB827" i="5"/>
  <c r="R828" i="5"/>
  <c r="X831" i="5"/>
  <c r="R832" i="5"/>
  <c r="R840" i="5"/>
  <c r="AB855" i="5"/>
  <c r="R861" i="5"/>
  <c r="AB897" i="5"/>
  <c r="AB908" i="5"/>
  <c r="AB918" i="5"/>
  <c r="R961" i="5"/>
  <c r="AB1029" i="5"/>
  <c r="R1069" i="5"/>
  <c r="AB1109" i="5"/>
  <c r="R821" i="5"/>
  <c r="X830" i="5"/>
  <c r="R830" i="5"/>
  <c r="R857" i="5"/>
  <c r="AB859" i="5"/>
  <c r="AB863" i="5"/>
  <c r="AB871" i="5"/>
  <c r="X887" i="5"/>
  <c r="R887" i="5"/>
  <c r="R896" i="5"/>
  <c r="R905" i="5"/>
  <c r="R922" i="5"/>
  <c r="AB928" i="5"/>
  <c r="R965" i="5"/>
  <c r="AB969" i="5"/>
  <c r="AB1061" i="5"/>
  <c r="AB810" i="5"/>
  <c r="X810" i="5"/>
  <c r="AB816" i="5"/>
  <c r="R825" i="5"/>
  <c r="X838" i="5"/>
  <c r="R846" i="5"/>
  <c r="R893" i="5"/>
  <c r="R908" i="5"/>
  <c r="R920" i="5"/>
  <c r="R936" i="5"/>
  <c r="X963" i="5"/>
  <c r="R963" i="5"/>
  <c r="R1101" i="5"/>
  <c r="AB934" i="5"/>
  <c r="X951" i="5"/>
  <c r="R951" i="5"/>
  <c r="X975" i="5"/>
  <c r="R975" i="5"/>
  <c r="AB997" i="5"/>
  <c r="X1014" i="5"/>
  <c r="AB1125" i="5"/>
  <c r="AB1153" i="5"/>
  <c r="AB1355" i="5"/>
  <c r="S1355" i="5"/>
  <c r="R938" i="5"/>
  <c r="R940" i="5"/>
  <c r="R986" i="5"/>
  <c r="AB1004" i="5"/>
  <c r="AB1013" i="5"/>
  <c r="AB1020" i="5"/>
  <c r="R1026" i="5"/>
  <c r="R1122" i="5"/>
  <c r="AB1143" i="5"/>
  <c r="AB1144" i="5"/>
  <c r="S1456" i="5"/>
  <c r="AB965" i="5"/>
  <c r="AB976" i="5"/>
  <c r="R1010" i="5"/>
  <c r="R1029" i="5"/>
  <c r="R1042" i="5"/>
  <c r="R1058" i="5"/>
  <c r="R1090" i="5"/>
  <c r="R1106" i="5"/>
  <c r="R1156" i="5"/>
  <c r="X1163" i="5"/>
  <c r="R1163" i="5"/>
  <c r="AB1183" i="5"/>
  <c r="R862" i="5"/>
  <c r="R878" i="5"/>
  <c r="R894" i="5"/>
  <c r="R926" i="5"/>
  <c r="X939" i="5"/>
  <c r="X943" i="5"/>
  <c r="R943" i="5"/>
  <c r="R957" i="5"/>
  <c r="X959" i="5"/>
  <c r="X978" i="5"/>
  <c r="AB1005" i="5"/>
  <c r="R1014" i="5"/>
  <c r="AB1021" i="5"/>
  <c r="AB1188" i="5"/>
  <c r="R1212" i="5"/>
  <c r="AB1266" i="5"/>
  <c r="AB857" i="5"/>
  <c r="AB862" i="5"/>
  <c r="AB873" i="5"/>
  <c r="AB878" i="5"/>
  <c r="AB889" i="5"/>
  <c r="AB894" i="5"/>
  <c r="AB905" i="5"/>
  <c r="AB910" i="5"/>
  <c r="AB921" i="5"/>
  <c r="X926" i="5"/>
  <c r="AB926" i="5"/>
  <c r="AB961" i="5"/>
  <c r="AB981" i="5"/>
  <c r="AB996" i="5"/>
  <c r="R1002" i="5"/>
  <c r="X1002" i="5"/>
  <c r="R1121" i="5"/>
  <c r="R1135" i="5"/>
  <c r="X1135" i="5"/>
  <c r="AB1180" i="5"/>
  <c r="R1220" i="5"/>
  <c r="X1227" i="5"/>
  <c r="R1227" i="5"/>
  <c r="AB1262" i="5"/>
  <c r="R1513" i="5"/>
  <c r="J1513" i="5"/>
  <c r="H1513" i="5"/>
  <c r="I1513" i="5"/>
  <c r="F1513" i="5"/>
  <c r="X955" i="5"/>
  <c r="R955" i="5"/>
  <c r="R1001" i="5"/>
  <c r="AB1036" i="5"/>
  <c r="R1041" i="5"/>
  <c r="AB1052" i="5"/>
  <c r="R1057" i="5"/>
  <c r="AB1068" i="5"/>
  <c r="AB1084" i="5"/>
  <c r="R1089" i="5"/>
  <c r="AB1100" i="5"/>
  <c r="R1105" i="5"/>
  <c r="AB1116" i="5"/>
  <c r="AB1136" i="5"/>
  <c r="R1199" i="5"/>
  <c r="X1199" i="5"/>
  <c r="AB1258" i="5"/>
  <c r="S1418" i="5"/>
  <c r="AB1418" i="5"/>
  <c r="AB901" i="5"/>
  <c r="AB906" i="5"/>
  <c r="AB917" i="5"/>
  <c r="AB922" i="5"/>
  <c r="X935" i="5"/>
  <c r="R935" i="5"/>
  <c r="R948" i="5"/>
  <c r="AB957" i="5"/>
  <c r="R966" i="5"/>
  <c r="R982" i="5"/>
  <c r="AB988" i="5"/>
  <c r="AB1012" i="5"/>
  <c r="AB1175" i="5"/>
  <c r="AB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AB1240"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R1361" i="5"/>
  <c r="I1373" i="5"/>
  <c r="H1373" i="5"/>
  <c r="F1373" i="5"/>
  <c r="R1373" i="5"/>
  <c r="J1373" i="5"/>
  <c r="I1389" i="5"/>
  <c r="H1389" i="5"/>
  <c r="F1389" i="5"/>
  <c r="R1389" i="5"/>
  <c r="J1389" i="5"/>
  <c r="S1400" i="5"/>
  <c r="S1416" i="5"/>
  <c r="J1502" i="5"/>
  <c r="I1502" i="5"/>
  <c r="H1502" i="5"/>
  <c r="R1502" i="5"/>
  <c r="F1502" i="5"/>
  <c r="R990" i="5"/>
  <c r="R1006" i="5"/>
  <c r="R1038" i="5"/>
  <c r="R1070" i="5"/>
  <c r="R1102" i="5"/>
  <c r="AB1137" i="5"/>
  <c r="R1149" i="5"/>
  <c r="R1155" i="5"/>
  <c r="X1155" i="5"/>
  <c r="AB1158" i="5"/>
  <c r="R1160" i="5"/>
  <c r="AB1182" i="5"/>
  <c r="R1185" i="5"/>
  <c r="AB1187" i="5"/>
  <c r="R1200" i="5"/>
  <c r="AB1208" i="5"/>
  <c r="R1219" i="5"/>
  <c r="X1219" i="5"/>
  <c r="AB1222" i="5"/>
  <c r="AB1244" i="5"/>
  <c r="AB1252" i="5"/>
  <c r="AB1413" i="5"/>
  <c r="S1413" i="5"/>
  <c r="J1537" i="5"/>
  <c r="I1537" i="5"/>
  <c r="R1545" i="5"/>
  <c r="J1545" i="5"/>
  <c r="I1545" i="5"/>
  <c r="H1545" i="5"/>
  <c r="F1545" i="5"/>
  <c r="AB933" i="5"/>
  <c r="AB938" i="5"/>
  <c r="AB949" i="5"/>
  <c r="AB973" i="5"/>
  <c r="AB977" i="5"/>
  <c r="AB984" i="5"/>
  <c r="AB993" i="5"/>
  <c r="AB1000" i="5"/>
  <c r="AB1009" i="5"/>
  <c r="AB1016" i="5"/>
  <c r="AB1025" i="5"/>
  <c r="AB1032" i="5"/>
  <c r="AB1041" i="5"/>
  <c r="AB1048" i="5"/>
  <c r="AB1057" i="5"/>
  <c r="AB1064" i="5"/>
  <c r="AB1073" i="5"/>
  <c r="AB1080" i="5"/>
  <c r="AB1089" i="5"/>
  <c r="AB1096" i="5"/>
  <c r="AB1105" i="5"/>
  <c r="AB1112" i="5"/>
  <c r="AB1121" i="5"/>
  <c r="AB1128" i="5"/>
  <c r="X1151" i="5"/>
  <c r="R1189" i="5"/>
  <c r="R1372" i="5"/>
  <c r="J1372" i="5"/>
  <c r="I1372" i="5"/>
  <c r="H1372" i="5"/>
  <c r="F1372" i="5"/>
  <c r="R1018" i="5"/>
  <c r="R1034" i="5"/>
  <c r="R1066" i="5"/>
  <c r="R1098" i="5"/>
  <c r="R1114" i="5"/>
  <c r="R1130" i="5"/>
  <c r="AB1150" i="5"/>
  <c r="AB1156" i="5"/>
  <c r="AB1220" i="5"/>
  <c r="R1232" i="5"/>
  <c r="R1256" i="5"/>
  <c r="R1260" i="5"/>
  <c r="R1276" i="5"/>
  <c r="R1284" i="5"/>
  <c r="R1300" i="5"/>
  <c r="R1316" i="5"/>
  <c r="R1332" i="5"/>
  <c r="AB1388" i="5"/>
  <c r="AB1398" i="5"/>
  <c r="AB1407" i="5"/>
  <c r="S1494" i="5"/>
  <c r="AB1494" i="5"/>
  <c r="AB1028" i="5"/>
  <c r="AB1037" i="5"/>
  <c r="AB1044" i="5"/>
  <c r="AB1053" i="5"/>
  <c r="AB1060" i="5"/>
  <c r="AB1069" i="5"/>
  <c r="AB1076" i="5"/>
  <c r="AB1085" i="5"/>
  <c r="AB1092" i="5"/>
  <c r="AB1101" i="5"/>
  <c r="AB1108" i="5"/>
  <c r="AB1117" i="5"/>
  <c r="X1118" i="5"/>
  <c r="AB1124" i="5"/>
  <c r="AB1139" i="5"/>
  <c r="AB1141" i="5"/>
  <c r="AB1148" i="5"/>
  <c r="R1209" i="5"/>
  <c r="AB1215" i="5"/>
  <c r="R1236" i="5"/>
  <c r="R1249" i="5"/>
  <c r="AB1251" i="5"/>
  <c r="R1351" i="5"/>
  <c r="R1620" i="5"/>
  <c r="J1620" i="5"/>
  <c r="I1620" i="5"/>
  <c r="H1620" i="5"/>
  <c r="F1620" i="5"/>
  <c r="R1046" i="5"/>
  <c r="R1062" i="5"/>
  <c r="R1094" i="5"/>
  <c r="R1110" i="5"/>
  <c r="R1126" i="5"/>
  <c r="AB1134" i="5"/>
  <c r="X1142" i="5"/>
  <c r="R1142" i="5"/>
  <c r="R1151" i="5"/>
  <c r="AB1155" i="5"/>
  <c r="R1168" i="5"/>
  <c r="AB1176" i="5"/>
  <c r="R1187" i="5"/>
  <c r="X1187" i="5"/>
  <c r="AB1190" i="5"/>
  <c r="R1192" i="5"/>
  <c r="AB1214" i="5"/>
  <c r="R1217" i="5"/>
  <c r="AB1219" i="5"/>
  <c r="AB1247" i="5"/>
  <c r="S1357" i="5"/>
  <c r="AB1367" i="5"/>
  <c r="S1387" i="5"/>
  <c r="I1393" i="5"/>
  <c r="R1393" i="5"/>
  <c r="J1393" i="5"/>
  <c r="H1393" i="5"/>
  <c r="R1396" i="5"/>
  <c r="J1396" i="5"/>
  <c r="S1402" i="5"/>
  <c r="AB1402" i="5"/>
  <c r="J1478" i="5"/>
  <c r="I1478" i="5"/>
  <c r="F1478" i="5"/>
  <c r="J1518" i="5"/>
  <c r="S1520" i="5"/>
  <c r="R1541" i="5"/>
  <c r="J1541" i="5"/>
  <c r="I1541" i="5"/>
  <c r="H1541" i="5"/>
  <c r="F1541" i="5"/>
  <c r="AB1750" i="5"/>
  <c r="AB1135" i="5"/>
  <c r="R1136" i="5"/>
  <c r="AB1142" i="5"/>
  <c r="R1143" i="5"/>
  <c r="AB1151" i="5"/>
  <c r="R1152" i="5"/>
  <c r="AB1160" i="5"/>
  <c r="AB1163" i="5"/>
  <c r="AB1192" i="5"/>
  <c r="AB1195" i="5"/>
  <c r="AB1224" i="5"/>
  <c r="AB1227" i="5"/>
  <c r="AB1246" i="5"/>
  <c r="AB1255" i="5"/>
  <c r="AB1263" i="5"/>
  <c r="AB1271" i="5"/>
  <c r="AB1279" i="5"/>
  <c r="AB1287" i="5"/>
  <c r="AB1291" i="5"/>
  <c r="AB1295" i="5"/>
  <c r="AB1303" i="5"/>
  <c r="AB1307" i="5"/>
  <c r="AB1311" i="5"/>
  <c r="AB1319" i="5"/>
  <c r="AB1327" i="5"/>
  <c r="AB1331" i="5"/>
  <c r="AB1335" i="5"/>
  <c r="S1377" i="5"/>
  <c r="AB1386" i="5"/>
  <c r="F1396" i="5"/>
  <c r="J1469" i="5"/>
  <c r="H1469" i="5"/>
  <c r="R1469" i="5"/>
  <c r="AB1484" i="5"/>
  <c r="AB1489" i="5"/>
  <c r="F1503" i="5"/>
  <c r="R1503" i="5"/>
  <c r="H1503" i="5"/>
  <c r="J1503" i="5"/>
  <c r="F1535" i="5"/>
  <c r="R1535" i="5"/>
  <c r="H1535" i="5"/>
  <c r="R991" i="5"/>
  <c r="R995" i="5"/>
  <c r="R999" i="5"/>
  <c r="R1011" i="5"/>
  <c r="R1019" i="5"/>
  <c r="R1023" i="5"/>
  <c r="R1027" i="5"/>
  <c r="R1043" i="5"/>
  <c r="R1047" i="5"/>
  <c r="R1063" i="5"/>
  <c r="R1071" i="5"/>
  <c r="R1075" i="5"/>
  <c r="R1079" i="5"/>
  <c r="R1083" i="5"/>
  <c r="R1099" i="5"/>
  <c r="R1103" i="5"/>
  <c r="R1111" i="5"/>
  <c r="R1119" i="5"/>
  <c r="AB1171" i="5"/>
  <c r="AB1203" i="5"/>
  <c r="AB1235" i="5"/>
  <c r="AB1337" i="5"/>
  <c r="AB1354" i="5"/>
  <c r="AB1363" i="5"/>
  <c r="R1364" i="5"/>
  <c r="J1364" i="5"/>
  <c r="S1367" i="5"/>
  <c r="I1369" i="5"/>
  <c r="F1369" i="5"/>
  <c r="S1373" i="5"/>
  <c r="AB1383" i="5"/>
  <c r="I1396" i="5"/>
  <c r="AB1436" i="5"/>
  <c r="S1436" i="5"/>
  <c r="F1442" i="5"/>
  <c r="J1446" i="5"/>
  <c r="I1446" i="5"/>
  <c r="F1446" i="5"/>
  <c r="R1446" i="5"/>
  <c r="R1529" i="5"/>
  <c r="J1529" i="5"/>
  <c r="H1529" i="5"/>
  <c r="I1529" i="5"/>
  <c r="J1535" i="5"/>
  <c r="S1549" i="5"/>
  <c r="AB1549" i="5"/>
  <c r="AB1178" i="5"/>
  <c r="AB1210" i="5"/>
  <c r="X1242" i="5"/>
  <c r="AB1242" i="5"/>
  <c r="I1367" i="5"/>
  <c r="H1367" i="5"/>
  <c r="R1367" i="5"/>
  <c r="J1367" i="5"/>
  <c r="S1393" i="5"/>
  <c r="AB1399" i="5"/>
  <c r="S1399" i="5"/>
  <c r="AB1414" i="5"/>
  <c r="AB1428" i="5"/>
  <c r="S1428" i="5"/>
  <c r="J1462" i="5"/>
  <c r="I1462" i="5"/>
  <c r="R1462" i="5"/>
  <c r="F1462" i="5"/>
  <c r="AB1473" i="5"/>
  <c r="S1473" i="5"/>
  <c r="J1474" i="5"/>
  <c r="I1474" i="5"/>
  <c r="R1474" i="5"/>
  <c r="H1474" i="5"/>
  <c r="F1474" i="5"/>
  <c r="R1542" i="5"/>
  <c r="J1542" i="5"/>
  <c r="I1542" i="5"/>
  <c r="H1542" i="5"/>
  <c r="F1542" i="5"/>
  <c r="AB1642" i="5"/>
  <c r="S1642" i="5"/>
  <c r="AB1166" i="5"/>
  <c r="AB1179" i="5"/>
  <c r="AB1198" i="5"/>
  <c r="AB1211" i="5"/>
  <c r="AB1230" i="5"/>
  <c r="AB1243" i="5"/>
  <c r="R1341" i="5"/>
  <c r="AB1345" i="5"/>
  <c r="AB1347" i="5"/>
  <c r="AB1351" i="5"/>
  <c r="H1364"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AB1167" i="5"/>
  <c r="AB1186" i="5"/>
  <c r="AB1199" i="5"/>
  <c r="X1218" i="5"/>
  <c r="AB1218" i="5"/>
  <c r="AB1231" i="5"/>
  <c r="AB1250" i="5"/>
  <c r="R1257" i="5"/>
  <c r="R1265" i="5"/>
  <c r="R1269" i="5"/>
  <c r="R1273" i="5"/>
  <c r="R1277" i="5"/>
  <c r="R1289" i="5"/>
  <c r="R1301" i="5"/>
  <c r="R1309" i="5"/>
  <c r="R1321" i="5"/>
  <c r="AB1357" i="5"/>
  <c r="S1361" i="5"/>
  <c r="AB1370" i="5"/>
  <c r="R1380" i="5"/>
  <c r="J1380" i="5"/>
  <c r="S1389" i="5"/>
  <c r="F1393"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S1504" i="5"/>
  <c r="S1506" i="5"/>
  <c r="AB1506" i="5"/>
  <c r="F1518" i="5"/>
  <c r="J1530" i="5"/>
  <c r="I1530" i="5"/>
  <c r="R1530" i="5"/>
  <c r="H1530" i="5"/>
  <c r="F1530" i="5"/>
  <c r="AB1634" i="5"/>
  <c r="S1634" i="5"/>
  <c r="AB1412" i="5"/>
  <c r="S1412" i="5"/>
  <c r="S1458" i="5"/>
  <c r="AB1458" i="5"/>
  <c r="F1463" i="5"/>
  <c r="R1463" i="5"/>
  <c r="H1463" i="5"/>
  <c r="S1472" i="5"/>
  <c r="S1510" i="5"/>
  <c r="AB1510" i="5"/>
  <c r="S1522" i="5"/>
  <c r="J1549" i="5"/>
  <c r="I1549" i="5"/>
  <c r="H1549" i="5"/>
  <c r="F1549" i="5"/>
  <c r="R1549" i="5"/>
  <c r="S1353" i="5"/>
  <c r="S1369" i="5"/>
  <c r="S1385" i="5"/>
  <c r="AB1415" i="5"/>
  <c r="AB1424" i="5"/>
  <c r="S1424" i="5"/>
  <c r="S1432" i="5"/>
  <c r="S1440" i="5"/>
  <c r="AB1453" i="5"/>
  <c r="S1453" i="5"/>
  <c r="S1462" i="5"/>
  <c r="AB1462" i="5"/>
  <c r="S1474" i="5"/>
  <c r="AB1474" i="5"/>
  <c r="F1479" i="5"/>
  <c r="R1479" i="5"/>
  <c r="H1479" i="5"/>
  <c r="J1486" i="5"/>
  <c r="I1486" i="5"/>
  <c r="H1486" i="5"/>
  <c r="S1488" i="5"/>
  <c r="R1497" i="5"/>
  <c r="J1497" i="5"/>
  <c r="H1497" i="5"/>
  <c r="I1497" i="5"/>
  <c r="I1514" i="5"/>
  <c r="F1519" i="5"/>
  <c r="R1519" i="5"/>
  <c r="H1519" i="5"/>
  <c r="F1543" i="5"/>
  <c r="R1543" i="5"/>
  <c r="J1543" i="5"/>
  <c r="I1543" i="5"/>
  <c r="S1341" i="5"/>
  <c r="AB1359" i="5"/>
  <c r="AB1364" i="5"/>
  <c r="I1365" i="5"/>
  <c r="AB1375" i="5"/>
  <c r="AB1380" i="5"/>
  <c r="AB1391" i="5"/>
  <c r="AB1396" i="5"/>
  <c r="I1397" i="5"/>
  <c r="AB1406" i="5"/>
  <c r="S1408" i="5"/>
  <c r="AB1422" i="5"/>
  <c r="AB1430" i="5"/>
  <c r="AB1438" i="5"/>
  <c r="S1442" i="5"/>
  <c r="AB1442" i="5"/>
  <c r="F1447" i="5"/>
  <c r="R1447" i="5"/>
  <c r="H1447" i="5"/>
  <c r="I1463" i="5"/>
  <c r="AB1469" i="5"/>
  <c r="S1469" i="5"/>
  <c r="S1478" i="5"/>
  <c r="AB1478" i="5"/>
  <c r="S1490"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J1449" i="5"/>
  <c r="H1449" i="5"/>
  <c r="H1452" i="5"/>
  <c r="F1452" i="5"/>
  <c r="J1454" i="5"/>
  <c r="I1454" i="5"/>
  <c r="S1482" i="5"/>
  <c r="AB1482" i="5"/>
  <c r="AB1508" i="5"/>
  <c r="S1514" i="5"/>
  <c r="AB1514" i="5"/>
  <c r="J1522" i="5"/>
  <c r="I1522" i="5"/>
  <c r="AB1626" i="5"/>
  <c r="S1626" i="5"/>
  <c r="AB1698" i="5"/>
  <c r="S1698" i="5"/>
  <c r="AB2470" i="5"/>
  <c r="S2470" i="5"/>
  <c r="J1406" i="5"/>
  <c r="J1422" i="5"/>
  <c r="AB1423" i="5"/>
  <c r="J1430" i="5"/>
  <c r="AB1431" i="5"/>
  <c r="AB1439" i="5"/>
  <c r="AB1444" i="5"/>
  <c r="AB1445" i="5"/>
  <c r="J1450" i="5"/>
  <c r="AB1476" i="5"/>
  <c r="AB1477" i="5"/>
  <c r="AB1485" i="5"/>
  <c r="S1486" i="5"/>
  <c r="AB1486" i="5"/>
  <c r="F1511" i="5"/>
  <c r="R1511" i="5"/>
  <c r="AB1517" i="5"/>
  <c r="S1518" i="5"/>
  <c r="AB1518" i="5"/>
  <c r="I1538" i="5"/>
  <c r="AB1541" i="5"/>
  <c r="AB1556" i="5"/>
  <c r="AB1564" i="5"/>
  <c r="AB1572" i="5"/>
  <c r="AB1580" i="5"/>
  <c r="AB1588" i="5"/>
  <c r="AB1596" i="5"/>
  <c r="AB1604" i="5"/>
  <c r="AB1612" i="5"/>
  <c r="AB1666" i="5"/>
  <c r="S1666" i="5"/>
  <c r="AB1674" i="5"/>
  <c r="S1674" i="5"/>
  <c r="R1751" i="5"/>
  <c r="J1751" i="5"/>
  <c r="I1751" i="5"/>
  <c r="H1751" i="5"/>
  <c r="F1751" i="5"/>
  <c r="I1423" i="5"/>
  <c r="I1431" i="5"/>
  <c r="I1439" i="5"/>
  <c r="I1449" i="5"/>
  <c r="R1452" i="5"/>
  <c r="F1455" i="5"/>
  <c r="R1455" i="5"/>
  <c r="J1465" i="5"/>
  <c r="H1465" i="5"/>
  <c r="H1468" i="5"/>
  <c r="J1470" i="5"/>
  <c r="I1470" i="5"/>
  <c r="F1490" i="5"/>
  <c r="AB1492" i="5"/>
  <c r="S1498" i="5"/>
  <c r="AB1498" i="5"/>
  <c r="J1506" i="5"/>
  <c r="F1522"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J1423" i="5"/>
  <c r="AB1427" i="5"/>
  <c r="J1431" i="5"/>
  <c r="AB1435" i="5"/>
  <c r="J1439" i="5"/>
  <c r="R1449" i="5"/>
  <c r="H1454" i="5"/>
  <c r="AB1460" i="5"/>
  <c r="AB1461" i="5"/>
  <c r="J1466" i="5"/>
  <c r="I1466" i="5"/>
  <c r="I1492" i="5"/>
  <c r="H1492" i="5"/>
  <c r="F1492" i="5"/>
  <c r="F1495" i="5"/>
  <c r="R1495" i="5"/>
  <c r="AB1501" i="5"/>
  <c r="S1502" i="5"/>
  <c r="AB1502" i="5"/>
  <c r="S1508" i="5"/>
  <c r="J1511" i="5"/>
  <c r="I1524" i="5"/>
  <c r="H1524" i="5"/>
  <c r="F1524" i="5"/>
  <c r="F1527" i="5"/>
  <c r="R1527" i="5"/>
  <c r="AB1533" i="5"/>
  <c r="S1534" i="5"/>
  <c r="AB1534" i="5"/>
  <c r="S1544" i="5"/>
  <c r="AB1619" i="5"/>
  <c r="AB1623" i="5"/>
  <c r="AB1638" i="5"/>
  <c r="S1638" i="5"/>
  <c r="AB1655" i="5"/>
  <c r="AB1670" i="5"/>
  <c r="S1670" i="5"/>
  <c r="R1676" i="5"/>
  <c r="J1676" i="5"/>
  <c r="I1676" i="5"/>
  <c r="H1676" i="5"/>
  <c r="AB1687" i="5"/>
  <c r="AB1702" i="5"/>
  <c r="S1702" i="5"/>
  <c r="AB1719" i="5"/>
  <c r="R1741" i="5"/>
  <c r="J1741" i="5"/>
  <c r="I1741" i="5"/>
  <c r="H1741" i="5"/>
  <c r="F1741" i="5"/>
  <c r="R1773" i="5"/>
  <c r="J1773" i="5"/>
  <c r="I1773" i="5"/>
  <c r="H1773" i="5"/>
  <c r="F1773" i="5"/>
  <c r="AB1825" i="5"/>
  <c r="AB1869" i="5"/>
  <c r="S1869" i="5"/>
  <c r="AB1545" i="5"/>
  <c r="S1551" i="5"/>
  <c r="F1557" i="5"/>
  <c r="F1561" i="5"/>
  <c r="F1565" i="5"/>
  <c r="F1569" i="5"/>
  <c r="F1573" i="5"/>
  <c r="F1581"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AB1682" i="5"/>
  <c r="S1682" i="5"/>
  <c r="AB1714" i="5"/>
  <c r="S1714"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AB1718" i="5"/>
  <c r="S1718" i="5"/>
  <c r="F1749" i="5"/>
  <c r="AB1858" i="5"/>
  <c r="AB1546" i="5"/>
  <c r="I1551" i="5"/>
  <c r="H1551" i="5"/>
  <c r="F1551" i="5"/>
  <c r="S1619" i="5"/>
  <c r="S1623" i="5"/>
  <c r="AB1643" i="5"/>
  <c r="AB1658" i="5"/>
  <c r="S1658" i="5"/>
  <c r="AB1675" i="5"/>
  <c r="AB1690" i="5"/>
  <c r="S1690" i="5"/>
  <c r="AB1707" i="5"/>
  <c r="AB1722" i="5"/>
  <c r="S1722" i="5"/>
  <c r="S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F1769"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AB1734" i="5"/>
  <c r="AB1751" i="5"/>
  <c r="F1778" i="5"/>
  <c r="R1778" i="5"/>
  <c r="J1778" i="5"/>
  <c r="I1778" i="5"/>
  <c r="F1782" i="5"/>
  <c r="R1782" i="5"/>
  <c r="J1782" i="5"/>
  <c r="I1782" i="5"/>
  <c r="F1790" i="5"/>
  <c r="R1790" i="5"/>
  <c r="J1790" i="5"/>
  <c r="I1790" i="5"/>
  <c r="F1794" i="5"/>
  <c r="J1794" i="5"/>
  <c r="I1794" i="5"/>
  <c r="F1798" i="5"/>
  <c r="R1798" i="5"/>
  <c r="J1798" i="5"/>
  <c r="I1798" i="5"/>
  <c r="F1802" i="5"/>
  <c r="J1802" i="5"/>
  <c r="I1802" i="5"/>
  <c r="F1806" i="5"/>
  <c r="J1806" i="5"/>
  <c r="I1806" i="5"/>
  <c r="AB1846" i="5"/>
  <c r="AB1850" i="5"/>
  <c r="AB1862" i="5"/>
  <c r="AB1931" i="5"/>
  <c r="AB2041" i="5"/>
  <c r="S2041" i="5"/>
  <c r="R1625" i="5"/>
  <c r="R1629" i="5"/>
  <c r="R1637" i="5"/>
  <c r="R1645" i="5"/>
  <c r="R1649" i="5"/>
  <c r="R1661" i="5"/>
  <c r="R1677" i="5"/>
  <c r="R1685" i="5"/>
  <c r="R1689" i="5"/>
  <c r="R1701" i="5"/>
  <c r="R1705" i="5"/>
  <c r="R1709" i="5"/>
  <c r="R1717" i="5"/>
  <c r="R1721" i="5"/>
  <c r="R1729" i="5"/>
  <c r="S1735" i="5"/>
  <c r="F1758" i="5"/>
  <c r="R1758" i="5"/>
  <c r="I1758" i="5"/>
  <c r="AB1759" i="5"/>
  <c r="F1765" i="5"/>
  <c r="J1774" i="5"/>
  <c r="R1813" i="5"/>
  <c r="J1813" i="5"/>
  <c r="I1813" i="5"/>
  <c r="H1813" i="5"/>
  <c r="AB1815" i="5"/>
  <c r="AB1818" i="5"/>
  <c r="AB1902" i="5"/>
  <c r="S1902"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I1753" i="5"/>
  <c r="H1778" i="5"/>
  <c r="H1782" i="5"/>
  <c r="H1790" i="5"/>
  <c r="H1794" i="5"/>
  <c r="H1798" i="5"/>
  <c r="H1802" i="5"/>
  <c r="AB1830" i="5"/>
  <c r="AB1886" i="5"/>
  <c r="S1886" i="5"/>
  <c r="S1738" i="5"/>
  <c r="S1746" i="5"/>
  <c r="H1758" i="5"/>
  <c r="AB1763" i="5"/>
  <c r="S1820" i="5"/>
  <c r="R1823" i="5"/>
  <c r="J1823" i="5"/>
  <c r="I1823" i="5"/>
  <c r="H1823" i="5"/>
  <c r="F1823" i="5"/>
  <c r="AB2002" i="5"/>
  <c r="AB1749" i="5"/>
  <c r="F1762" i="5"/>
  <c r="R1762" i="5"/>
  <c r="I1762" i="5"/>
  <c r="R1765" i="5"/>
  <c r="J1765" i="5"/>
  <c r="I1765" i="5"/>
  <c r="AB1788" i="5"/>
  <c r="R1818" i="5"/>
  <c r="I1818" i="5"/>
  <c r="J1818" i="5"/>
  <c r="H1818" i="5"/>
  <c r="F1818" i="5"/>
  <c r="S1844" i="5"/>
  <c r="S1848" i="5"/>
  <c r="S1852" i="5"/>
  <c r="R1911" i="5"/>
  <c r="J1911" i="5"/>
  <c r="H1911" i="5"/>
  <c r="I1911" i="5"/>
  <c r="F1911" i="5"/>
  <c r="S1734" i="5"/>
  <c r="S1736" i="5"/>
  <c r="AB1755" i="5"/>
  <c r="R1777" i="5"/>
  <c r="J1777" i="5"/>
  <c r="I1777" i="5"/>
  <c r="H1777" i="5"/>
  <c r="R1781" i="5"/>
  <c r="J1781" i="5"/>
  <c r="I1781" i="5"/>
  <c r="H1781" i="5"/>
  <c r="R1785" i="5"/>
  <c r="J1785" i="5"/>
  <c r="I1785" i="5"/>
  <c r="H1785" i="5"/>
  <c r="I1789" i="5"/>
  <c r="R1793" i="5"/>
  <c r="J1793" i="5"/>
  <c r="I1793" i="5"/>
  <c r="H1793" i="5"/>
  <c r="R1797" i="5"/>
  <c r="J1797" i="5"/>
  <c r="I1797" i="5"/>
  <c r="H1797" i="5"/>
  <c r="R1801" i="5"/>
  <c r="J1801" i="5"/>
  <c r="R1805" i="5"/>
  <c r="J1805" i="5"/>
  <c r="I1805" i="5"/>
  <c r="H1805" i="5"/>
  <c r="AB1810" i="5"/>
  <c r="R1815" i="5"/>
  <c r="J1815" i="5"/>
  <c r="I1815" i="5"/>
  <c r="H1815" i="5"/>
  <c r="AB1839" i="5"/>
  <c r="AB1845" i="5"/>
  <c r="S1845" i="5"/>
  <c r="AB1849" i="5"/>
  <c r="S1849" i="5"/>
  <c r="AB1894" i="5"/>
  <c r="S1894" i="5"/>
  <c r="S1812" i="5"/>
  <c r="S1816" i="5"/>
  <c r="R1863" i="5"/>
  <c r="J1863" i="5"/>
  <c r="I1863" i="5"/>
  <c r="H1863" i="5"/>
  <c r="AB1865" i="5"/>
  <c r="S1865" i="5"/>
  <c r="AB1957" i="5"/>
  <c r="S1957" i="5"/>
  <c r="R2007" i="5"/>
  <c r="J2007" i="5"/>
  <c r="I2007" i="5"/>
  <c r="H2007" i="5"/>
  <c r="F2007" i="5"/>
  <c r="S2138" i="5"/>
  <c r="AB2138" i="5"/>
  <c r="S1840" i="5"/>
  <c r="R1842" i="5"/>
  <c r="AB1857" i="5"/>
  <c r="S1857" i="5"/>
  <c r="AB1861" i="5"/>
  <c r="S1861" i="5"/>
  <c r="AB1922" i="5"/>
  <c r="S1922" i="5"/>
  <c r="AB1950" i="5"/>
  <c r="S1950" i="5"/>
  <c r="AB2009" i="5"/>
  <c r="S2009" i="5"/>
  <c r="F2138" i="5"/>
  <c r="R2138" i="5"/>
  <c r="J2138" i="5"/>
  <c r="I2138" i="5"/>
  <c r="H2138" i="5"/>
  <c r="S1809" i="5"/>
  <c r="S1817" i="5"/>
  <c r="AB1821" i="5"/>
  <c r="S1824" i="5"/>
  <c r="S1836" i="5"/>
  <c r="AB1841" i="5"/>
  <c r="AB2021" i="5"/>
  <c r="S2021" i="5"/>
  <c r="AB1826" i="5"/>
  <c r="AB1854" i="5"/>
  <c r="S1856" i="5"/>
  <c r="AB1918" i="5"/>
  <c r="S1918" i="5"/>
  <c r="AB2034" i="5"/>
  <c r="AB2083" i="5"/>
  <c r="S2083" i="5"/>
  <c r="S1813" i="5"/>
  <c r="R1838" i="5"/>
  <c r="I1838" i="5"/>
  <c r="H1838" i="5"/>
  <c r="AB1853" i="5"/>
  <c r="S1853" i="5"/>
  <c r="AB1870" i="5"/>
  <c r="R1879" i="5"/>
  <c r="H1879" i="5"/>
  <c r="F1879" i="5"/>
  <c r="J1879" i="5"/>
  <c r="AB1907" i="5"/>
  <c r="AB1930" i="5"/>
  <c r="S1930" i="5"/>
  <c r="AB1977" i="5"/>
  <c r="S1977" i="5"/>
  <c r="AB1866" i="5"/>
  <c r="AB1914" i="5"/>
  <c r="S1914" i="5"/>
  <c r="S1941" i="5"/>
  <c r="AB1989" i="5"/>
  <c r="S1989" i="5"/>
  <c r="R2097" i="5"/>
  <c r="J2097" i="5"/>
  <c r="H2097" i="5"/>
  <c r="F2097" i="5"/>
  <c r="F2166" i="5"/>
  <c r="R2166" i="5"/>
  <c r="J2166" i="5"/>
  <c r="H2166" i="5"/>
  <c r="S1876" i="5"/>
  <c r="I1878" i="5"/>
  <c r="S1884" i="5"/>
  <c r="I1886" i="5"/>
  <c r="F1886" i="5"/>
  <c r="S1892" i="5"/>
  <c r="I1894" i="5"/>
  <c r="F1894" i="5"/>
  <c r="S1900" i="5"/>
  <c r="I1902" i="5"/>
  <c r="F1902" i="5"/>
  <c r="S1933" i="5"/>
  <c r="I1935" i="5"/>
  <c r="H1935" i="5"/>
  <c r="AB1942" i="5"/>
  <c r="AB1965" i="5"/>
  <c r="S1965" i="5"/>
  <c r="AB1978" i="5"/>
  <c r="AB1997" i="5"/>
  <c r="S1997" i="5"/>
  <c r="AB2010" i="5"/>
  <c r="R2015" i="5"/>
  <c r="J2015" i="5"/>
  <c r="I2015" i="5"/>
  <c r="H2015" i="5"/>
  <c r="AB2029" i="5"/>
  <c r="S2029" i="5"/>
  <c r="AB2042" i="5"/>
  <c r="R2047" i="5"/>
  <c r="J2047" i="5"/>
  <c r="I2047" i="5"/>
  <c r="H2047" i="5"/>
  <c r="S1908" i="5"/>
  <c r="S1912" i="5"/>
  <c r="S1916" i="5"/>
  <c r="S1920" i="5"/>
  <c r="S1924" i="5"/>
  <c r="S1945" i="5"/>
  <c r="AB1985" i="5"/>
  <c r="S1985" i="5"/>
  <c r="AB2017" i="5"/>
  <c r="S2017" i="5"/>
  <c r="S2049" i="5"/>
  <c r="AB2049" i="5"/>
  <c r="R2101" i="5"/>
  <c r="J2101" i="5"/>
  <c r="H2101" i="5"/>
  <c r="F2101" i="5"/>
  <c r="J2247" i="5"/>
  <c r="I2247" i="5"/>
  <c r="H2247" i="5"/>
  <c r="R2247" i="5"/>
  <c r="F2247" i="5"/>
  <c r="S1860" i="5"/>
  <c r="S1864" i="5"/>
  <c r="S1868" i="5"/>
  <c r="S1872" i="5"/>
  <c r="F1873" i="5"/>
  <c r="AB1881" i="5"/>
  <c r="AB1889" i="5"/>
  <c r="AB1897" i="5"/>
  <c r="AB1905" i="5"/>
  <c r="AB1916" i="5"/>
  <c r="S1925" i="5"/>
  <c r="R1927" i="5"/>
  <c r="J1927" i="5"/>
  <c r="I1927" i="5"/>
  <c r="H1927" i="5"/>
  <c r="AB1945" i="5"/>
  <c r="AB1973" i="5"/>
  <c r="S1973" i="5"/>
  <c r="R1991" i="5"/>
  <c r="J1991" i="5"/>
  <c r="I1991" i="5"/>
  <c r="H1991" i="5"/>
  <c r="AB2005" i="5"/>
  <c r="S2005" i="5"/>
  <c r="R2023" i="5"/>
  <c r="J2023" i="5"/>
  <c r="I2023" i="5"/>
  <c r="H2023" i="5"/>
  <c r="AB2037" i="5"/>
  <c r="S2037" i="5"/>
  <c r="R2149" i="5"/>
  <c r="J2149" i="5"/>
  <c r="I2149" i="5"/>
  <c r="H2149" i="5"/>
  <c r="F2149" i="5"/>
  <c r="AB1876" i="5"/>
  <c r="F1881" i="5"/>
  <c r="H1886" i="5"/>
  <c r="F1889" i="5"/>
  <c r="AB1892" i="5"/>
  <c r="H1894" i="5"/>
  <c r="F1897" i="5"/>
  <c r="H1902" i="5"/>
  <c r="F1905" i="5"/>
  <c r="AB1925" i="5"/>
  <c r="AB1927" i="5"/>
  <c r="S1937" i="5"/>
  <c r="AB1946" i="5"/>
  <c r="AB1961" i="5"/>
  <c r="S1961" i="5"/>
  <c r="AB1974" i="5"/>
  <c r="AB1993" i="5"/>
  <c r="S1993" i="5"/>
  <c r="AB2006" i="5"/>
  <c r="AB2025" i="5"/>
  <c r="S2025" i="5"/>
  <c r="AB2038" i="5"/>
  <c r="R2089" i="5"/>
  <c r="I2089" i="5"/>
  <c r="H2089" i="5"/>
  <c r="F2089" i="5"/>
  <c r="R2105" i="5"/>
  <c r="J2105" i="5"/>
  <c r="H2105" i="5"/>
  <c r="F2105" i="5"/>
  <c r="AB2148" i="5"/>
  <c r="H1873" i="5"/>
  <c r="I1874" i="5"/>
  <c r="F1874" i="5"/>
  <c r="J1878" i="5"/>
  <c r="H1881" i="5"/>
  <c r="I1882" i="5"/>
  <c r="F1882" i="5"/>
  <c r="J1886" i="5"/>
  <c r="H1889" i="5"/>
  <c r="I1890" i="5"/>
  <c r="F1890" i="5"/>
  <c r="J1894" i="5"/>
  <c r="H1897" i="5"/>
  <c r="J1902" i="5"/>
  <c r="H1905" i="5"/>
  <c r="I1906" i="5"/>
  <c r="F1906" i="5"/>
  <c r="S1949" i="5"/>
  <c r="H1967" i="5"/>
  <c r="AB1981" i="5"/>
  <c r="S1981" i="5"/>
  <c r="R1999" i="5"/>
  <c r="J1999" i="5"/>
  <c r="I1999" i="5"/>
  <c r="H1999" i="5"/>
  <c r="AB2013" i="5"/>
  <c r="S2013" i="5"/>
  <c r="F2015" i="5"/>
  <c r="R2031" i="5"/>
  <c r="J2031" i="5"/>
  <c r="AB2045" i="5"/>
  <c r="S2045" i="5"/>
  <c r="F2047" i="5"/>
  <c r="AB2115" i="5"/>
  <c r="S2115" i="5"/>
  <c r="AB2118" i="5"/>
  <c r="S2118" i="5"/>
  <c r="AB2175" i="5"/>
  <c r="S2175" i="5"/>
  <c r="AB1874" i="5"/>
  <c r="R1878" i="5"/>
  <c r="AB1882" i="5"/>
  <c r="R1886" i="5"/>
  <c r="AB1890" i="5"/>
  <c r="R1894" i="5"/>
  <c r="R1902" i="5"/>
  <c r="AB1909" i="5"/>
  <c r="AB1913" i="5"/>
  <c r="AB1917" i="5"/>
  <c r="AB1921" i="5"/>
  <c r="S1929" i="5"/>
  <c r="AB1938" i="5"/>
  <c r="S1942" i="5"/>
  <c r="AB1949" i="5"/>
  <c r="AB1951" i="5"/>
  <c r="AB1969" i="5"/>
  <c r="S1969" i="5"/>
  <c r="AB1982" i="5"/>
  <c r="AB2001" i="5"/>
  <c r="S2001" i="5"/>
  <c r="AB2014" i="5"/>
  <c r="AB2033" i="5"/>
  <c r="S2033" i="5"/>
  <c r="AB2046" i="5"/>
  <c r="S2054" i="5"/>
  <c r="S2062" i="5"/>
  <c r="AB2082" i="5"/>
  <c r="S2082" i="5"/>
  <c r="R2093" i="5"/>
  <c r="J2093" i="5"/>
  <c r="H2093" i="5"/>
  <c r="F2093" i="5"/>
  <c r="R2109" i="5"/>
  <c r="J2109" i="5"/>
  <c r="H2109" i="5"/>
  <c r="F2109" i="5"/>
  <c r="S2142" i="5"/>
  <c r="AB2142" i="5"/>
  <c r="H2053" i="5"/>
  <c r="S2055" i="5"/>
  <c r="S2057" i="5"/>
  <c r="H2061" i="5"/>
  <c r="S2063" i="5"/>
  <c r="S2065" i="5"/>
  <c r="S2071" i="5"/>
  <c r="S2073" i="5"/>
  <c r="AB2079" i="5"/>
  <c r="J2087" i="5"/>
  <c r="R2121" i="5"/>
  <c r="J2121" i="5"/>
  <c r="I2121" i="5"/>
  <c r="H2121" i="5"/>
  <c r="F2121" i="5"/>
  <c r="AB2182" i="5"/>
  <c r="S2182" i="5"/>
  <c r="I2053" i="5"/>
  <c r="I2061" i="5"/>
  <c r="R2085" i="5"/>
  <c r="R2134"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AB2191" i="5"/>
  <c r="S2191" i="5"/>
  <c r="AB2286" i="5"/>
  <c r="S2286" i="5"/>
  <c r="AB2050" i="5"/>
  <c r="S2053" i="5"/>
  <c r="AB2058" i="5"/>
  <c r="S2061" i="5"/>
  <c r="AB2066" i="5"/>
  <c r="S2069" i="5"/>
  <c r="AB2074" i="5"/>
  <c r="S2077" i="5"/>
  <c r="AB2147" i="5"/>
  <c r="S2147" i="5"/>
  <c r="F2170" i="5"/>
  <c r="R2170" i="5"/>
  <c r="J2170" i="5"/>
  <c r="I2170" i="5"/>
  <c r="H2170" i="5"/>
  <c r="S2174" i="5"/>
  <c r="AB2174" i="5"/>
  <c r="S2217" i="5"/>
  <c r="AB2217" i="5"/>
  <c r="AB2051" i="5"/>
  <c r="AB2059" i="5"/>
  <c r="AB2067" i="5"/>
  <c r="AB2075" i="5"/>
  <c r="R2153" i="5"/>
  <c r="J2153" i="5"/>
  <c r="I2153" i="5"/>
  <c r="H2153" i="5"/>
  <c r="F2153" i="5"/>
  <c r="I2193" i="5"/>
  <c r="R2193" i="5"/>
  <c r="J2193" i="5"/>
  <c r="H2193" i="5"/>
  <c r="F2193" i="5"/>
  <c r="J2117" i="5"/>
  <c r="F2125" i="5"/>
  <c r="S2126" i="5"/>
  <c r="AB2126" i="5"/>
  <c r="F2145" i="5"/>
  <c r="S2146" i="5"/>
  <c r="J2157" i="5"/>
  <c r="F2174" i="5"/>
  <c r="AB2178" i="5"/>
  <c r="S2178" i="5"/>
  <c r="I2201" i="5"/>
  <c r="R2201" i="5"/>
  <c r="J2201" i="5"/>
  <c r="H2201" i="5"/>
  <c r="F2201" i="5"/>
  <c r="AB2238" i="5"/>
  <c r="R2244" i="5"/>
  <c r="R2117" i="5"/>
  <c r="F2126" i="5"/>
  <c r="S2135" i="5"/>
  <c r="H2141" i="5"/>
  <c r="S2150" i="5"/>
  <c r="S2167" i="5"/>
  <c r="H2174" i="5"/>
  <c r="H2178" i="5"/>
  <c r="F2178" i="5"/>
  <c r="S2179" i="5"/>
  <c r="I2209" i="5"/>
  <c r="R2209" i="5"/>
  <c r="J2209" i="5"/>
  <c r="H2209" i="5"/>
  <c r="F2209" i="5"/>
  <c r="S2299" i="5"/>
  <c r="AB2299" i="5"/>
  <c r="S2081" i="5"/>
  <c r="S2085" i="5"/>
  <c r="S2089" i="5"/>
  <c r="S2093" i="5"/>
  <c r="S2097" i="5"/>
  <c r="S2101" i="5"/>
  <c r="S2105" i="5"/>
  <c r="S2109" i="5"/>
  <c r="S2113" i="5"/>
  <c r="S2117" i="5"/>
  <c r="S2122" i="5"/>
  <c r="AB2122" i="5"/>
  <c r="H2125" i="5"/>
  <c r="S2139" i="5"/>
  <c r="H2145" i="5"/>
  <c r="F2150" i="5"/>
  <c r="S2154" i="5"/>
  <c r="AB2159" i="5"/>
  <c r="J2165" i="5"/>
  <c r="S2171" i="5"/>
  <c r="I2174" i="5"/>
  <c r="I2178" i="5"/>
  <c r="AB2190" i="5"/>
  <c r="S2190" i="5"/>
  <c r="S2196" i="5"/>
  <c r="I2217" i="5"/>
  <c r="R2217" i="5"/>
  <c r="J2217" i="5"/>
  <c r="H2217" i="5"/>
  <c r="F2217" i="5"/>
  <c r="AB2227" i="5"/>
  <c r="S2227" i="5"/>
  <c r="R2311" i="5"/>
  <c r="J2311" i="5"/>
  <c r="I2311" i="5"/>
  <c r="H2311" i="5"/>
  <c r="F2311" i="5"/>
  <c r="J2358" i="5"/>
  <c r="H2358" i="5"/>
  <c r="R2358" i="5"/>
  <c r="I2358" i="5"/>
  <c r="F2358" i="5"/>
  <c r="H2118" i="5"/>
  <c r="AB2119" i="5"/>
  <c r="S2119" i="5"/>
  <c r="S2120" i="5"/>
  <c r="F2122" i="5"/>
  <c r="AB2123" i="5"/>
  <c r="AB2124" i="5"/>
  <c r="H2126" i="5"/>
  <c r="AB2131" i="5"/>
  <c r="R2137" i="5"/>
  <c r="J2137" i="5"/>
  <c r="S2158" i="5"/>
  <c r="AB2163" i="5"/>
  <c r="R2169" i="5"/>
  <c r="J2169" i="5"/>
  <c r="J2174" i="5"/>
  <c r="J2178" i="5"/>
  <c r="AB2183" i="5"/>
  <c r="H2190" i="5"/>
  <c r="F2190" i="5"/>
  <c r="S2193" i="5"/>
  <c r="AB2193" i="5"/>
  <c r="S2204" i="5"/>
  <c r="AB2242" i="5"/>
  <c r="AB2281" i="5"/>
  <c r="S2312" i="5"/>
  <c r="AB2312" i="5"/>
  <c r="S2130" i="5"/>
  <c r="AB2135" i="5"/>
  <c r="R2141" i="5"/>
  <c r="J2141" i="5"/>
  <c r="F2158" i="5"/>
  <c r="S2162" i="5"/>
  <c r="AB2167" i="5"/>
  <c r="AB2172" i="5"/>
  <c r="R2173" i="5"/>
  <c r="AB2186" i="5"/>
  <c r="S2186" i="5"/>
  <c r="H2191" i="5"/>
  <c r="F2191" i="5"/>
  <c r="S2201" i="5"/>
  <c r="AB2201" i="5"/>
  <c r="AB2255" i="5"/>
  <c r="S2255" i="5"/>
  <c r="AB2259" i="5"/>
  <c r="S2259" i="5"/>
  <c r="AB2266" i="5"/>
  <c r="AB2270" i="5"/>
  <c r="R2125" i="5"/>
  <c r="J2125" i="5"/>
  <c r="S2134" i="5"/>
  <c r="AB2139" i="5"/>
  <c r="R2145" i="5"/>
  <c r="J2145" i="5"/>
  <c r="S2166" i="5"/>
  <c r="AB2171" i="5"/>
  <c r="AB2179" i="5"/>
  <c r="H2186" i="5"/>
  <c r="F2186" i="5"/>
  <c r="S2209" i="5"/>
  <c r="AB2209" i="5"/>
  <c r="H2223" i="5"/>
  <c r="AB2234" i="5"/>
  <c r="AB2276" i="5"/>
  <c r="S2276" i="5"/>
  <c r="R2285" i="5"/>
  <c r="J2285" i="5"/>
  <c r="I2285" i="5"/>
  <c r="H2285" i="5"/>
  <c r="F2285" i="5"/>
  <c r="J2177" i="5"/>
  <c r="J2185" i="5"/>
  <c r="AB2199" i="5"/>
  <c r="AB2207" i="5"/>
  <c r="AB2215" i="5"/>
  <c r="AB2223" i="5"/>
  <c r="AB2228" i="5"/>
  <c r="AB2251" i="5"/>
  <c r="AB2262" i="5"/>
  <c r="AB2303" i="5"/>
  <c r="S2303" i="5"/>
  <c r="J2354" i="5"/>
  <c r="R2354" i="5"/>
  <c r="I2354" i="5"/>
  <c r="H2354" i="5"/>
  <c r="F2354" i="5"/>
  <c r="R2177" i="5"/>
  <c r="R2185" i="5"/>
  <c r="R2189" i="5"/>
  <c r="S2192" i="5"/>
  <c r="S2200" i="5"/>
  <c r="S2208" i="5"/>
  <c r="S2216" i="5"/>
  <c r="S2229" i="5"/>
  <c r="AB2247" i="5"/>
  <c r="F2255" i="5"/>
  <c r="AB2258" i="5"/>
  <c r="I2286" i="5"/>
  <c r="R2322" i="5"/>
  <c r="J2322" i="5"/>
  <c r="I2322" i="5"/>
  <c r="H2322" i="5"/>
  <c r="R2349" i="5"/>
  <c r="J2349" i="5"/>
  <c r="I2349" i="5"/>
  <c r="H2349" i="5"/>
  <c r="F2349" i="5"/>
  <c r="F2199" i="5"/>
  <c r="F2218" i="5"/>
  <c r="R2218" i="5"/>
  <c r="AB2231" i="5"/>
  <c r="AB2243" i="5"/>
  <c r="AB2254" i="5"/>
  <c r="AB2269" i="5"/>
  <c r="AB2285" i="5"/>
  <c r="R2295" i="5"/>
  <c r="J2295" i="5"/>
  <c r="I2295" i="5"/>
  <c r="H2295" i="5"/>
  <c r="F2299" i="5"/>
  <c r="R2299" i="5"/>
  <c r="J2299" i="5"/>
  <c r="I2299" i="5"/>
  <c r="S2225" i="5"/>
  <c r="AB2239" i="5"/>
  <c r="AB2250" i="5"/>
  <c r="R2286" i="5"/>
  <c r="H2286" i="5"/>
  <c r="F2286" i="5"/>
  <c r="J2317" i="5"/>
  <c r="AB2344" i="5"/>
  <c r="S2344" i="5"/>
  <c r="S2384" i="5"/>
  <c r="AB2195" i="5"/>
  <c r="AB2203" i="5"/>
  <c r="AB2211" i="5"/>
  <c r="AB2219" i="5"/>
  <c r="AB2230" i="5"/>
  <c r="S2233" i="5"/>
  <c r="AB2235" i="5"/>
  <c r="AB2246" i="5"/>
  <c r="J2255" i="5"/>
  <c r="I2255" i="5"/>
  <c r="H2255" i="5"/>
  <c r="AB2267" i="5"/>
  <c r="AB2311" i="5"/>
  <c r="S2311" i="5"/>
  <c r="R2341" i="5"/>
  <c r="J2341" i="5"/>
  <c r="I2341" i="5"/>
  <c r="F2341" i="5"/>
  <c r="H2341" i="5"/>
  <c r="AB2263" i="5"/>
  <c r="R2277" i="5"/>
  <c r="J2277" i="5"/>
  <c r="H2277" i="5"/>
  <c r="S2304" i="5"/>
  <c r="I2229" i="5"/>
  <c r="I2233" i="5"/>
  <c r="I2237" i="5"/>
  <c r="J2273" i="5"/>
  <c r="AB2278" i="5"/>
  <c r="H2282" i="5"/>
  <c r="F2303" i="5"/>
  <c r="R2305" i="5"/>
  <c r="I2305" i="5"/>
  <c r="AB2315" i="5"/>
  <c r="AB2320" i="5"/>
  <c r="S2320" i="5"/>
  <c r="AB2332" i="5"/>
  <c r="I2313" i="5"/>
  <c r="AB2323" i="5"/>
  <c r="AB2366" i="5"/>
  <c r="S2366" i="5"/>
  <c r="S2271" i="5"/>
  <c r="S2273" i="5"/>
  <c r="S2284" i="5"/>
  <c r="R2306" i="5"/>
  <c r="I2306" i="5"/>
  <c r="S2319" i="5"/>
  <c r="J2374" i="5"/>
  <c r="H2374" i="5"/>
  <c r="I2374" i="5"/>
  <c r="F2374" i="5"/>
  <c r="AB2411" i="5"/>
  <c r="S2411" i="5"/>
  <c r="S2237" i="5"/>
  <c r="S2241" i="5"/>
  <c r="S2245" i="5"/>
  <c r="S2249" i="5"/>
  <c r="S2253" i="5"/>
  <c r="S2257" i="5"/>
  <c r="S2261" i="5"/>
  <c r="S2265" i="5"/>
  <c r="R2282" i="5"/>
  <c r="S2287" i="5"/>
  <c r="R2297" i="5"/>
  <c r="I2297" i="5"/>
  <c r="F2306" i="5"/>
  <c r="R2309" i="5"/>
  <c r="I2309" i="5"/>
  <c r="H2309" i="5"/>
  <c r="R2314" i="5"/>
  <c r="I2314" i="5"/>
  <c r="AB2331" i="5"/>
  <c r="R2337" i="5"/>
  <c r="J2337" i="5"/>
  <c r="I2337" i="5"/>
  <c r="S2388" i="5"/>
  <c r="S2268" i="5"/>
  <c r="S2275" i="5"/>
  <c r="S2282" i="5"/>
  <c r="R2302" i="5"/>
  <c r="F2314" i="5"/>
  <c r="AB2340" i="5"/>
  <c r="S2340" i="5"/>
  <c r="AB2343" i="5"/>
  <c r="AB2383" i="5"/>
  <c r="S2383" i="5"/>
  <c r="AB2271" i="5"/>
  <c r="F2273" i="5"/>
  <c r="AB2284" i="5"/>
  <c r="R2294" i="5"/>
  <c r="R2303" i="5"/>
  <c r="H2306" i="5"/>
  <c r="H2310" i="5"/>
  <c r="J2313" i="5"/>
  <c r="S2316" i="5"/>
  <c r="R2321" i="5"/>
  <c r="J2321" i="5"/>
  <c r="I2321" i="5"/>
  <c r="H2321" i="5"/>
  <c r="R2325" i="5"/>
  <c r="J2325" i="5"/>
  <c r="I2325" i="5"/>
  <c r="R2329" i="5"/>
  <c r="J2329" i="5"/>
  <c r="I2329" i="5"/>
  <c r="I2333" i="5"/>
  <c r="F2333" i="5"/>
  <c r="S2348" i="5"/>
  <c r="AB2347" i="5"/>
  <c r="AB2353" i="5"/>
  <c r="S2359" i="5"/>
  <c r="AB2359" i="5"/>
  <c r="S2364" i="5"/>
  <c r="S2375" i="5"/>
  <c r="AB2375" i="5"/>
  <c r="AB2382" i="5"/>
  <c r="S2382" i="5"/>
  <c r="F2437" i="5"/>
  <c r="J2437" i="5"/>
  <c r="I2437" i="5"/>
  <c r="H2437" i="5"/>
  <c r="R2437" i="5"/>
  <c r="AB2327" i="5"/>
  <c r="AB2335" i="5"/>
  <c r="R2345" i="5"/>
  <c r="J2345" i="5"/>
  <c r="I2345" i="5"/>
  <c r="AB2358" i="5"/>
  <c r="S2358" i="5"/>
  <c r="AB2374" i="5"/>
  <c r="S2374" i="5"/>
  <c r="AB2394" i="5"/>
  <c r="S2394" i="5"/>
  <c r="AB2428" i="5"/>
  <c r="S2367" i="5"/>
  <c r="AB2367" i="5"/>
  <c r="S2372" i="5"/>
  <c r="AB2399" i="5"/>
  <c r="S2399" i="5"/>
  <c r="AB2361" i="5"/>
  <c r="AB2369" i="5"/>
  <c r="AB2377" i="5"/>
  <c r="AB2390" i="5"/>
  <c r="S2390" i="5"/>
  <c r="F2394" i="5"/>
  <c r="R2394" i="5"/>
  <c r="J2394" i="5"/>
  <c r="I2394" i="5"/>
  <c r="H2394" i="5"/>
  <c r="J2445" i="5"/>
  <c r="H2445" i="5"/>
  <c r="F2445" i="5"/>
  <c r="AB2490" i="5"/>
  <c r="S2490" i="5"/>
  <c r="S2500" i="5"/>
  <c r="R2338" i="5"/>
  <c r="R2342" i="5"/>
  <c r="R2346" i="5"/>
  <c r="AB2362" i="5"/>
  <c r="AB2370" i="5"/>
  <c r="AB2378" i="5"/>
  <c r="S2357" i="5"/>
  <c r="AB2380" i="5"/>
  <c r="R2381" i="5"/>
  <c r="AB2351" i="5"/>
  <c r="F2359" i="5"/>
  <c r="AB2365" i="5"/>
  <c r="F2367" i="5"/>
  <c r="AB2373" i="5"/>
  <c r="F2375" i="5"/>
  <c r="R2401" i="5"/>
  <c r="J2401" i="5"/>
  <c r="I2401" i="5"/>
  <c r="H2401" i="5"/>
  <c r="F2401" i="5"/>
  <c r="R2413" i="5"/>
  <c r="J2413" i="5"/>
  <c r="I2413" i="5"/>
  <c r="F2413" i="5"/>
  <c r="AB2423" i="5"/>
  <c r="S2423" i="5"/>
  <c r="J2449" i="5"/>
  <c r="I2449" i="5"/>
  <c r="H2449" i="5"/>
  <c r="F2449" i="5"/>
  <c r="R2449" i="5"/>
  <c r="H2365" i="5"/>
  <c r="F2365" i="5"/>
  <c r="H2373" i="5"/>
  <c r="F2373" i="5"/>
  <c r="S2386" i="5"/>
  <c r="S2387" i="5"/>
  <c r="R2389" i="5"/>
  <c r="I2389" i="5"/>
  <c r="H2389" i="5"/>
  <c r="F2389" i="5"/>
  <c r="S2398" i="5"/>
  <c r="R2421" i="5"/>
  <c r="J2421" i="5"/>
  <c r="I2421" i="5"/>
  <c r="H2421" i="5"/>
  <c r="F2421" i="5"/>
  <c r="AB2455" i="5"/>
  <c r="S2455" i="5"/>
  <c r="S2479" i="5"/>
  <c r="AB2479" i="5"/>
  <c r="S2402" i="5"/>
  <c r="AB2407" i="5"/>
  <c r="AB2415" i="5"/>
  <c r="R2425" i="5"/>
  <c r="J2425" i="5"/>
  <c r="I2425" i="5"/>
  <c r="S2444" i="5"/>
  <c r="S2468" i="5"/>
  <c r="R2473" i="5"/>
  <c r="I2473" i="5"/>
  <c r="H2473" i="5"/>
  <c r="F2473" i="5"/>
  <c r="S2406" i="5"/>
  <c r="AB2427" i="5"/>
  <c r="S2453" i="5"/>
  <c r="AB2453" i="5"/>
  <c r="AB2487" i="5"/>
  <c r="S2487" i="5"/>
  <c r="S2496" i="5"/>
  <c r="F2382" i="5"/>
  <c r="AB2432" i="5"/>
  <c r="H2482" i="5"/>
  <c r="I2482" i="5"/>
  <c r="R2482" i="5"/>
  <c r="J2482" i="5"/>
  <c r="AB2391" i="5"/>
  <c r="AB2412" i="5"/>
  <c r="AB2419" i="5"/>
  <c r="R2429" i="5"/>
  <c r="J2429" i="5"/>
  <c r="I2429" i="5"/>
  <c r="S2437" i="5"/>
  <c r="AB2437" i="5"/>
  <c r="H2447" i="5"/>
  <c r="R2447" i="5"/>
  <c r="J2447" i="5"/>
  <c r="F2447" i="5"/>
  <c r="AB2485" i="5"/>
  <c r="S2485" i="5"/>
  <c r="AB2431" i="5"/>
  <c r="S2441" i="5"/>
  <c r="AB2441" i="5"/>
  <c r="J2502" i="5"/>
  <c r="I2502" i="5"/>
  <c r="H2502" i="5"/>
  <c r="R2502" i="5"/>
  <c r="F2502" i="5"/>
  <c r="S2493" i="5"/>
  <c r="S2410" i="5"/>
  <c r="S2414" i="5"/>
  <c r="S2418" i="5"/>
  <c r="S2422" i="5"/>
  <c r="S2426" i="5"/>
  <c r="S2430" i="5"/>
  <c r="AB2449" i="5"/>
  <c r="R2457" i="5"/>
  <c r="I2457" i="5"/>
  <c r="H2457" i="5"/>
  <c r="F2457" i="5"/>
  <c r="AB2478" i="5"/>
  <c r="S2478" i="5"/>
  <c r="AB2481" i="5"/>
  <c r="F2493" i="5"/>
  <c r="R2493" i="5"/>
  <c r="J2493" i="5"/>
  <c r="I2493" i="5"/>
  <c r="H2493" i="5"/>
  <c r="S2497" i="5"/>
  <c r="F22" i="6"/>
  <c r="B22" i="6"/>
  <c r="F2442" i="5"/>
  <c r="J2442" i="5"/>
  <c r="I2442" i="5"/>
  <c r="H2442" i="5"/>
  <c r="F2497" i="5"/>
  <c r="R2497" i="5"/>
  <c r="J2497" i="5"/>
  <c r="I2497" i="5"/>
  <c r="H2497" i="5"/>
  <c r="S2501" i="5"/>
  <c r="S2476" i="5"/>
  <c r="AB2486" i="5"/>
  <c r="S2486" i="5"/>
  <c r="S2489" i="5"/>
  <c r="F2501" i="5"/>
  <c r="R2501" i="5"/>
  <c r="J2501" i="5"/>
  <c r="I2501" i="5"/>
  <c r="H2501" i="5"/>
  <c r="AB2433" i="5"/>
  <c r="I2453" i="5"/>
  <c r="H2453" i="5"/>
  <c r="F2453" i="5"/>
  <c r="F2462" i="5"/>
  <c r="R2462" i="5"/>
  <c r="J2462" i="5"/>
  <c r="I2462" i="5"/>
  <c r="H2462" i="5"/>
  <c r="I2465" i="5"/>
  <c r="H2465" i="5"/>
  <c r="F2465"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S2502" i="5"/>
  <c r="F2503" i="5"/>
  <c r="R2503" i="5"/>
  <c r="J2503" i="5"/>
  <c r="AB2459" i="5"/>
  <c r="AB2467" i="5"/>
  <c r="AB2475" i="5"/>
  <c r="AB2491" i="5"/>
  <c r="F2481" i="5"/>
  <c r="S2504" i="5"/>
  <c r="S2477" i="5"/>
  <c r="AB2482" i="5"/>
  <c r="B19" i="6"/>
  <c r="B39" i="6" s="1"/>
  <c r="G39"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C15" i="6" s="1"/>
  <c r="I16" i="6"/>
  <c r="I17" i="6"/>
  <c r="J24" i="6"/>
  <c r="I25" i="6"/>
  <c r="J36" i="6"/>
  <c r="I37" i="6"/>
  <c r="J44" i="6"/>
  <c r="I45" i="6"/>
  <c r="J52" i="6"/>
  <c r="J62" i="6"/>
  <c r="I63" i="6"/>
  <c r="I64" i="6"/>
  <c r="J65" i="6"/>
  <c r="I66" i="6"/>
  <c r="B59" i="1"/>
  <c r="F4" i="8"/>
  <c r="H4" i="8"/>
  <c r="I4" i="8"/>
  <c r="C4" i="8"/>
  <c r="R2165" i="5"/>
  <c r="I1967" i="5"/>
  <c r="J2069" i="5"/>
  <c r="I2069" i="5"/>
  <c r="J1967" i="5"/>
  <c r="R1967" i="5"/>
  <c r="R987" i="5"/>
  <c r="R2069" i="5"/>
  <c r="H2069" i="5"/>
  <c r="X363" i="5"/>
  <c r="X347" i="5"/>
  <c r="X226" i="5"/>
  <c r="X542" i="5"/>
  <c r="X503" i="5"/>
  <c r="X323" i="5"/>
  <c r="X483" i="5"/>
  <c r="X326" i="5"/>
  <c r="X146" i="5"/>
  <c r="X482" i="5"/>
  <c r="X558" i="5"/>
  <c r="X555" i="5"/>
  <c r="X535" i="5"/>
  <c r="X230" i="5"/>
  <c r="X387" i="5"/>
  <c r="X546" i="5"/>
  <c r="X559" i="5"/>
  <c r="X70" i="5"/>
  <c r="X98" i="5"/>
  <c r="X134" i="5"/>
  <c r="X158" i="5"/>
  <c r="X331" i="5"/>
  <c r="X114" i="5"/>
  <c r="X451" i="5"/>
  <c r="X335" i="5"/>
  <c r="X282" i="5"/>
  <c r="X206" i="5"/>
  <c r="X38" i="5"/>
  <c r="X278" i="5"/>
  <c r="X182" i="5"/>
  <c r="X218" i="5"/>
  <c r="X202" i="5"/>
  <c r="X315" i="5"/>
  <c r="X22" i="5"/>
  <c r="X327" i="5"/>
  <c r="X118" i="5"/>
  <c r="X311" i="5"/>
  <c r="X66" i="5"/>
  <c r="X62" i="5"/>
  <c r="X130" i="5"/>
  <c r="X383" i="5"/>
  <c r="X250" i="5"/>
  <c r="X319" i="5"/>
  <c r="J1919" i="5"/>
  <c r="R983" i="5"/>
  <c r="R872" i="5"/>
  <c r="F1735" i="5"/>
  <c r="F1577" i="5"/>
  <c r="I1735" i="5"/>
  <c r="F2189" i="5"/>
  <c r="J1735" i="5"/>
  <c r="I1665" i="5"/>
  <c r="H1577" i="5"/>
  <c r="R967" i="5"/>
  <c r="J1492" i="5"/>
  <c r="F2409" i="5"/>
  <c r="R1669" i="5"/>
  <c r="J1577" i="5"/>
  <c r="X967" i="5"/>
  <c r="X678" i="5"/>
  <c r="F1385" i="5"/>
  <c r="H2173" i="5"/>
  <c r="J1684" i="5"/>
  <c r="I1385" i="5"/>
  <c r="R1039" i="5"/>
  <c r="J2173" i="5"/>
  <c r="R1754" i="5"/>
  <c r="J1593" i="5"/>
  <c r="H1593" i="5"/>
  <c r="H1385" i="5"/>
  <c r="F2301" i="5"/>
  <c r="R1593" i="5"/>
  <c r="J1385" i="5"/>
  <c r="R2301" i="5"/>
  <c r="R1051" i="5"/>
  <c r="R1015" i="5"/>
  <c r="R852" i="5"/>
  <c r="I1381" i="5"/>
  <c r="R1665" i="5"/>
  <c r="X1158" i="5"/>
  <c r="J1438" i="5"/>
  <c r="J1665" i="5"/>
  <c r="J1426" i="5"/>
  <c r="R262" i="5"/>
  <c r="H2325" i="5"/>
  <c r="R1329" i="5"/>
  <c r="R1204" i="5"/>
  <c r="F1665" i="5"/>
  <c r="H1665" i="5"/>
  <c r="R2317" i="5"/>
  <c r="R2157" i="5"/>
  <c r="H1786" i="5"/>
  <c r="R2397" i="5"/>
  <c r="H2397" i="5"/>
  <c r="R775" i="5"/>
  <c r="X799" i="5"/>
  <c r="X775" i="5"/>
  <c r="R403" i="5"/>
  <c r="H2317" i="5"/>
  <c r="I2317" i="5"/>
  <c r="F1786" i="5"/>
  <c r="H1434" i="5"/>
  <c r="J2077" i="5"/>
  <c r="I2077" i="5"/>
  <c r="J1673" i="5"/>
  <c r="R1308" i="5"/>
  <c r="I1770" i="5"/>
  <c r="R1633" i="5"/>
  <c r="X1067" i="5"/>
  <c r="R2077" i="5"/>
  <c r="J1770" i="5"/>
  <c r="R1673" i="5"/>
  <c r="J1434" i="5"/>
  <c r="R2257" i="5"/>
  <c r="F1526" i="5"/>
  <c r="F1673" i="5"/>
  <c r="J2318" i="5"/>
  <c r="I1526" i="5"/>
  <c r="H1673" i="5"/>
  <c r="R2318" i="5"/>
  <c r="J1633" i="5"/>
  <c r="R115" i="5"/>
  <c r="F1681" i="5"/>
  <c r="F2293" i="5"/>
  <c r="F1609" i="5"/>
  <c r="I1681" i="5"/>
  <c r="H1681" i="5"/>
  <c r="H2293" i="5"/>
  <c r="J1609" i="5"/>
  <c r="R1313" i="5"/>
  <c r="R762" i="5"/>
  <c r="I2293" i="5"/>
  <c r="R1697" i="5"/>
  <c r="J1693" i="5"/>
  <c r="R1609" i="5"/>
  <c r="R419" i="5"/>
  <c r="R2293" i="5"/>
  <c r="R1693" i="5"/>
  <c r="H2289" i="5"/>
  <c r="R1224" i="5"/>
  <c r="J1641" i="5"/>
  <c r="I1508" i="5"/>
  <c r="I1754" i="5"/>
  <c r="R1641" i="5"/>
  <c r="R1233" i="5"/>
  <c r="R2310" i="5"/>
  <c r="R1644" i="5"/>
  <c r="R1253" i="5"/>
  <c r="R447" i="5"/>
  <c r="X1222" i="5"/>
  <c r="R1086" i="5"/>
  <c r="R415" i="5"/>
  <c r="R1653" i="5"/>
  <c r="J1653" i="5"/>
  <c r="F1508" i="5"/>
  <c r="R836" i="5"/>
  <c r="R395" i="5"/>
  <c r="J1725" i="5"/>
  <c r="X971" i="5"/>
  <c r="R808" i="5"/>
  <c r="J2133" i="5"/>
  <c r="H1426" i="5"/>
  <c r="R2133" i="5"/>
  <c r="R2161" i="5"/>
  <c r="F1919" i="5"/>
  <c r="R1067" i="5"/>
  <c r="I1919" i="5"/>
  <c r="H1684" i="5"/>
  <c r="R1285" i="5"/>
  <c r="H1919" i="5"/>
  <c r="I1684" i="5"/>
  <c r="R883" i="5"/>
  <c r="X783" i="5"/>
  <c r="R1919" i="5"/>
  <c r="R1725" i="5"/>
  <c r="R1684" i="5"/>
  <c r="J2181" i="5"/>
  <c r="J1668" i="5"/>
  <c r="R1660" i="5"/>
  <c r="H1652" i="5"/>
  <c r="I1644" i="5"/>
  <c r="R2181" i="5"/>
  <c r="R1668" i="5"/>
  <c r="I1652" i="5"/>
  <c r="J1644" i="5"/>
  <c r="X942" i="5"/>
  <c r="X767" i="5"/>
  <c r="J2454" i="5"/>
  <c r="R1657" i="5"/>
  <c r="R1652" i="5"/>
  <c r="R2454" i="5"/>
  <c r="R942" i="5"/>
  <c r="R720" i="5"/>
  <c r="F2253" i="5"/>
  <c r="J2197" i="5"/>
  <c r="H1660" i="5"/>
  <c r="F1644" i="5"/>
  <c r="F1668" i="5"/>
  <c r="R2197" i="5"/>
  <c r="J1657" i="5"/>
  <c r="H1668" i="5"/>
  <c r="I1660" i="5"/>
  <c r="I1668" i="5"/>
  <c r="J1660" i="5"/>
  <c r="R1774" i="5"/>
  <c r="R1140" i="5"/>
  <c r="R754" i="5"/>
  <c r="I1855" i="5"/>
  <c r="H1774" i="5"/>
  <c r="R979" i="5"/>
  <c r="H1855" i="5"/>
  <c r="F1774" i="5"/>
  <c r="X730" i="5"/>
  <c r="F1842" i="5"/>
  <c r="J1855" i="5"/>
  <c r="R1292" i="5"/>
  <c r="R869" i="5"/>
  <c r="I2417" i="5"/>
  <c r="H1842" i="5"/>
  <c r="R1855" i="5"/>
  <c r="R730" i="5"/>
  <c r="I1842" i="5"/>
  <c r="F1471" i="5"/>
  <c r="R1317" i="5"/>
  <c r="R87" i="5"/>
  <c r="J1842" i="5"/>
  <c r="R439" i="5"/>
  <c r="J2417" i="5"/>
  <c r="R1770" i="5"/>
  <c r="R888" i="5"/>
  <c r="F2197" i="5"/>
  <c r="R2417" i="5"/>
  <c r="H2409" i="5"/>
  <c r="J1669" i="5"/>
  <c r="J2397" i="5"/>
  <c r="I2197" i="5"/>
  <c r="I2409" i="5"/>
  <c r="F2325" i="5"/>
  <c r="F1770" i="5"/>
  <c r="I1494" i="5"/>
  <c r="R194" i="5"/>
  <c r="J2409" i="5"/>
  <c r="H2301" i="5"/>
  <c r="H1801" i="5"/>
  <c r="H1867" i="5"/>
  <c r="F1494" i="5"/>
  <c r="J1494" i="5"/>
  <c r="R334" i="5"/>
  <c r="I1801" i="5"/>
  <c r="X1190" i="5"/>
  <c r="R875" i="5"/>
  <c r="R738" i="5"/>
  <c r="R718" i="5"/>
  <c r="R207" i="5"/>
  <c r="R435" i="5"/>
  <c r="F2061" i="5"/>
  <c r="H2197" i="5"/>
  <c r="F2405" i="5"/>
  <c r="F2386" i="5"/>
  <c r="R2289" i="5"/>
  <c r="I1867" i="5"/>
  <c r="R794" i="5"/>
  <c r="X634" i="5"/>
  <c r="F2289" i="5"/>
  <c r="F2154" i="5"/>
  <c r="J1867" i="5"/>
  <c r="I1761" i="5"/>
  <c r="R1115" i="5"/>
  <c r="R1074" i="5"/>
  <c r="J1527" i="5"/>
  <c r="I1527" i="5"/>
  <c r="H1527" i="5"/>
  <c r="R592" i="5"/>
  <c r="I2386" i="5"/>
  <c r="H2405" i="5"/>
  <c r="R1867" i="5"/>
  <c r="J2405" i="5"/>
  <c r="I1786" i="5"/>
  <c r="J1471" i="5"/>
  <c r="R1145" i="5"/>
  <c r="X814" i="5"/>
  <c r="R423" i="5"/>
  <c r="I2289" i="5"/>
  <c r="R2405" i="5"/>
  <c r="H2386" i="5"/>
  <c r="J1786" i="5"/>
  <c r="X1074" i="5"/>
  <c r="R303" i="5"/>
  <c r="F2381" i="5"/>
  <c r="J2386" i="5"/>
  <c r="F1867" i="5"/>
  <c r="R1786" i="5"/>
  <c r="R1131" i="5"/>
  <c r="R2386" i="5"/>
  <c r="I1471" i="5"/>
  <c r="R1471" i="5"/>
  <c r="R971" i="5"/>
  <c r="R817" i="5"/>
  <c r="R1055" i="5"/>
  <c r="R712" i="5"/>
  <c r="R427" i="5"/>
  <c r="R608" i="5"/>
  <c r="J2465" i="5"/>
  <c r="I2205" i="5"/>
  <c r="R2205" i="5"/>
  <c r="J2205" i="5"/>
  <c r="H2205" i="5"/>
  <c r="F2205" i="5"/>
  <c r="R640" i="5"/>
  <c r="X672" i="5"/>
  <c r="R672" i="5"/>
  <c r="R175" i="5"/>
  <c r="I2265" i="5"/>
  <c r="R2265" i="5"/>
  <c r="J2265" i="5"/>
  <c r="X891" i="5"/>
  <c r="R915" i="5"/>
  <c r="R710" i="5"/>
  <c r="R1198" i="5"/>
  <c r="X987" i="5"/>
  <c r="R1107" i="5"/>
  <c r="R867" i="5"/>
  <c r="X915" i="5"/>
  <c r="X679" i="5"/>
  <c r="H1526" i="5"/>
  <c r="R1526" i="5"/>
  <c r="R1158" i="5"/>
  <c r="R931" i="5"/>
  <c r="R1138" i="5"/>
  <c r="X867" i="5"/>
  <c r="F2265" i="5"/>
  <c r="I2199" i="5"/>
  <c r="R2199" i="5"/>
  <c r="J2199" i="5"/>
  <c r="X1051" i="5"/>
  <c r="R578" i="5"/>
  <c r="R306" i="5"/>
  <c r="R243" i="5"/>
  <c r="J1761" i="5"/>
  <c r="I1510" i="5"/>
  <c r="H2265" i="5"/>
  <c r="I2397" i="5"/>
  <c r="F2397" i="5"/>
  <c r="I2253" i="5"/>
  <c r="R2253" i="5"/>
  <c r="J2253" i="5"/>
  <c r="H2253" i="5"/>
  <c r="I2257" i="5"/>
  <c r="J2257" i="5"/>
  <c r="R314" i="5"/>
  <c r="R330" i="5"/>
  <c r="J1510" i="5"/>
  <c r="X1138" i="5"/>
  <c r="I1633" i="5"/>
  <c r="F1633" i="5"/>
  <c r="R239" i="5"/>
  <c r="I2213" i="5"/>
  <c r="R2213" i="5"/>
  <c r="J2213" i="5"/>
  <c r="H2213" i="5"/>
  <c r="F2213" i="5"/>
  <c r="J2381" i="5"/>
  <c r="I2381" i="5"/>
  <c r="R43" i="5"/>
  <c r="R91" i="5"/>
  <c r="I2334" i="5"/>
  <c r="J2334" i="5"/>
  <c r="H2334" i="5"/>
  <c r="F2334" i="5"/>
  <c r="H2161" i="5"/>
  <c r="F1697" i="5"/>
  <c r="I1697" i="5"/>
  <c r="H1697" i="5"/>
  <c r="I1713" i="5"/>
  <c r="H1713" i="5"/>
  <c r="F1713" i="5"/>
  <c r="J1508" i="5"/>
  <c r="R1508" i="5"/>
  <c r="I1645" i="5"/>
  <c r="H1645" i="5"/>
  <c r="F1645" i="5"/>
  <c r="X1071" i="5"/>
  <c r="X1035" i="5"/>
  <c r="X794" i="5"/>
  <c r="X1007" i="5"/>
  <c r="R163" i="5"/>
  <c r="I2330" i="5"/>
  <c r="J2330" i="5"/>
  <c r="H2330" i="5"/>
  <c r="F2330" i="5"/>
  <c r="I2181" i="5"/>
  <c r="H2181" i="5"/>
  <c r="F2181" i="5"/>
  <c r="I2165" i="5"/>
  <c r="H2165" i="5"/>
  <c r="F2165" i="5"/>
  <c r="F2069" i="5"/>
  <c r="R1494" i="5"/>
  <c r="H1494" i="5"/>
  <c r="I1426" i="5"/>
  <c r="R1426" i="5"/>
  <c r="F1426" i="5"/>
  <c r="R1193" i="5"/>
  <c r="X1123" i="5"/>
  <c r="X979" i="5"/>
  <c r="X710" i="5"/>
  <c r="R576" i="5"/>
  <c r="R297" i="5"/>
  <c r="H2417" i="5"/>
  <c r="F2417" i="5"/>
  <c r="I2173" i="5"/>
  <c r="F2173" i="5"/>
  <c r="H2133" i="5"/>
  <c r="F2133" i="5"/>
  <c r="I2133" i="5"/>
  <c r="F1761" i="5"/>
  <c r="H1761" i="5"/>
  <c r="X1003" i="5"/>
  <c r="R596" i="5"/>
  <c r="R365" i="5"/>
  <c r="R279" i="5"/>
  <c r="R717" i="5"/>
  <c r="R251" i="5"/>
  <c r="R293" i="5"/>
  <c r="R290" i="5"/>
  <c r="F1657" i="5"/>
  <c r="I1657" i="5"/>
  <c r="H1657" i="5"/>
  <c r="R1190" i="5"/>
  <c r="X1015" i="5"/>
  <c r="X750" i="5"/>
  <c r="X754" i="5"/>
  <c r="R648" i="5"/>
  <c r="R602" i="5"/>
  <c r="R261" i="5"/>
  <c r="R600" i="5"/>
  <c r="R151" i="5"/>
  <c r="I2157" i="5"/>
  <c r="H2157" i="5"/>
  <c r="J2301" i="5"/>
  <c r="R2233" i="5"/>
  <c r="J2233" i="5"/>
  <c r="H2233" i="5"/>
  <c r="F2233" i="5"/>
  <c r="F1641" i="5"/>
  <c r="I1641" i="5"/>
  <c r="H1641" i="5"/>
  <c r="J1754" i="5"/>
  <c r="H1754" i="5"/>
  <c r="R1510" i="5"/>
  <c r="H1510" i="5"/>
  <c r="F1510" i="5"/>
  <c r="X1079" i="5"/>
  <c r="X1107" i="5"/>
  <c r="X662" i="5"/>
  <c r="R662" i="5"/>
  <c r="R634" i="5"/>
  <c r="R664" i="5"/>
  <c r="R211" i="5"/>
  <c r="F2454" i="5"/>
  <c r="H2454" i="5"/>
  <c r="I2454" i="5"/>
  <c r="F2318" i="5"/>
  <c r="I2318" i="5"/>
  <c r="H2318" i="5"/>
  <c r="F2077" i="5"/>
  <c r="J1941" i="5"/>
  <c r="I1941" i="5"/>
  <c r="H1941" i="5"/>
  <c r="F1941" i="5"/>
  <c r="R1941" i="5"/>
  <c r="I1653" i="5"/>
  <c r="H1653" i="5"/>
  <c r="F1653" i="5"/>
  <c r="I1438" i="5"/>
  <c r="H1438" i="5"/>
  <c r="F1438" i="5"/>
  <c r="R1438" i="5"/>
  <c r="R1222" i="5"/>
  <c r="X1115" i="5"/>
  <c r="X1055" i="5"/>
  <c r="R684" i="5"/>
  <c r="R749" i="5"/>
  <c r="R588" i="5"/>
  <c r="R670" i="5"/>
  <c r="R472" i="5"/>
  <c r="R305" i="5"/>
  <c r="H2357" i="5"/>
  <c r="F2357" i="5"/>
  <c r="R2357" i="5"/>
  <c r="J2357" i="5"/>
  <c r="I2357" i="5"/>
  <c r="I1725" i="5"/>
  <c r="H1725" i="5"/>
  <c r="F1725" i="5"/>
  <c r="I1430" i="5"/>
  <c r="H1430" i="5"/>
  <c r="F1430" i="5"/>
  <c r="R1430" i="5"/>
  <c r="I1693" i="5"/>
  <c r="H1693" i="5"/>
  <c r="F1693" i="5"/>
  <c r="X1095" i="5"/>
  <c r="X1110" i="5"/>
  <c r="X1039" i="5"/>
  <c r="R679" i="5"/>
  <c r="R524" i="5"/>
  <c r="I2326" i="5"/>
  <c r="F2326" i="5"/>
  <c r="H2326" i="5"/>
  <c r="J2326" i="5"/>
  <c r="J2310" i="5"/>
  <c r="I2310" i="5"/>
  <c r="R2154" i="5"/>
  <c r="J2154" i="5"/>
  <c r="I2154" i="5"/>
  <c r="H2154" i="5"/>
  <c r="I1669" i="5"/>
  <c r="H1669" i="5"/>
  <c r="F1669" i="5"/>
  <c r="I1701" i="5"/>
  <c r="H1701" i="5"/>
  <c r="F1701" i="5"/>
  <c r="I1434" i="5"/>
  <c r="R1434" i="5"/>
  <c r="F1434" i="5"/>
  <c r="R1381" i="5"/>
  <c r="J1381" i="5"/>
  <c r="H1381" i="5"/>
  <c r="F1381" i="5"/>
  <c r="R1181" i="5"/>
  <c r="X1131" i="5"/>
  <c r="X718" i="5"/>
  <c r="X983" i="5"/>
  <c r="X766" i="5"/>
  <c r="R496" i="5"/>
  <c r="X18" i="5"/>
  <c r="B37" i="6"/>
  <c r="G37" i="6" s="1"/>
  <c r="B42" i="6"/>
  <c r="G42" i="6" s="1"/>
  <c r="X6" i="5"/>
  <c r="B49" i="6"/>
  <c r="G49" i="6" s="1"/>
  <c r="G19" i="6"/>
  <c r="H19" i="6" s="1"/>
  <c r="D19" i="6" s="1"/>
  <c r="F2426" i="5"/>
  <c r="R2426" i="5"/>
  <c r="J2426" i="5"/>
  <c r="I2426" i="5"/>
  <c r="H2426" i="5"/>
  <c r="F2446" i="5"/>
  <c r="H2446" i="5"/>
  <c r="J2446" i="5"/>
  <c r="I2446" i="5"/>
  <c r="R2446" i="5"/>
  <c r="B47" i="6"/>
  <c r="G47" i="6" s="1"/>
  <c r="F2434" i="5"/>
  <c r="R2434" i="5"/>
  <c r="J2434" i="5"/>
  <c r="I2434" i="5"/>
  <c r="H2434" i="5"/>
  <c r="H2459" i="5"/>
  <c r="R2459" i="5"/>
  <c r="J2459" i="5"/>
  <c r="I2459" i="5"/>
  <c r="F2459" i="5"/>
  <c r="I2399" i="5"/>
  <c r="H2399" i="5"/>
  <c r="F2399" i="5"/>
  <c r="R2399" i="5"/>
  <c r="J2399" i="5"/>
  <c r="H2369" i="5"/>
  <c r="F2369" i="5"/>
  <c r="J2369" i="5"/>
  <c r="I2369" i="5"/>
  <c r="R2369" i="5"/>
  <c r="H2383" i="5"/>
  <c r="J2383" i="5"/>
  <c r="R2383" i="5"/>
  <c r="I2383" i="5"/>
  <c r="F2383" i="5"/>
  <c r="F2319" i="5"/>
  <c r="I2319" i="5"/>
  <c r="J2319" i="5"/>
  <c r="H2319" i="5"/>
  <c r="R2319" i="5"/>
  <c r="R2279" i="5"/>
  <c r="F2279" i="5"/>
  <c r="J2279" i="5"/>
  <c r="I2279" i="5"/>
  <c r="H2279" i="5"/>
  <c r="H2258" i="5"/>
  <c r="F2258" i="5"/>
  <c r="R2258" i="5"/>
  <c r="J2258" i="5"/>
  <c r="I2258" i="5"/>
  <c r="R2270" i="5"/>
  <c r="J2270" i="5"/>
  <c r="I2270" i="5"/>
  <c r="H2270" i="5"/>
  <c r="F2270" i="5"/>
  <c r="F2206" i="5"/>
  <c r="R2206" i="5"/>
  <c r="J2206" i="5"/>
  <c r="I2206" i="5"/>
  <c r="H2206" i="5"/>
  <c r="F2198" i="5"/>
  <c r="R2198" i="5"/>
  <c r="J2198" i="5"/>
  <c r="I2198" i="5"/>
  <c r="H2198" i="5"/>
  <c r="F2066" i="5"/>
  <c r="R2066" i="5"/>
  <c r="J2066" i="5"/>
  <c r="I2066" i="5"/>
  <c r="H2066" i="5"/>
  <c r="J2115" i="5"/>
  <c r="I2115" i="5"/>
  <c r="H2115" i="5"/>
  <c r="F2115" i="5"/>
  <c r="R2115" i="5"/>
  <c r="I1926" i="5"/>
  <c r="H1926" i="5"/>
  <c r="F1926" i="5"/>
  <c r="R1926" i="5"/>
  <c r="J1926" i="5"/>
  <c r="R2038" i="5"/>
  <c r="J2038" i="5"/>
  <c r="I2038" i="5"/>
  <c r="H2038" i="5"/>
  <c r="F2038" i="5"/>
  <c r="R1974" i="5"/>
  <c r="J1974" i="5"/>
  <c r="I1974" i="5"/>
  <c r="H1974" i="5"/>
  <c r="F1974"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R1671" i="5"/>
  <c r="J1671" i="5"/>
  <c r="I1671" i="5"/>
  <c r="H1671" i="5"/>
  <c r="F1671" i="5"/>
  <c r="F1825" i="5"/>
  <c r="J1413" i="5"/>
  <c r="I1413" i="5"/>
  <c r="H1413" i="5"/>
  <c r="R1413" i="5"/>
  <c r="F1413" i="5"/>
  <c r="I1583" i="5"/>
  <c r="H1583" i="5"/>
  <c r="F1583" i="5"/>
  <c r="R1583" i="5"/>
  <c r="J1583" i="5"/>
  <c r="R1346" i="5"/>
  <c r="H1476" i="5"/>
  <c r="F1476" i="5"/>
  <c r="J1476" i="5"/>
  <c r="I1476" i="5"/>
  <c r="R1476" i="5"/>
  <c r="F1394" i="5"/>
  <c r="R1394" i="5"/>
  <c r="I1394" i="5"/>
  <c r="H1394" i="5"/>
  <c r="J1394" i="5"/>
  <c r="R1604" i="5"/>
  <c r="J1604" i="5"/>
  <c r="I1604" i="5"/>
  <c r="H1604" i="5"/>
  <c r="F1604" i="5"/>
  <c r="R1687" i="5"/>
  <c r="J1687" i="5"/>
  <c r="I1687" i="5"/>
  <c r="H1687" i="5"/>
  <c r="F1687" i="5"/>
  <c r="J1445" i="5"/>
  <c r="H1445" i="5"/>
  <c r="I1445" i="5"/>
  <c r="F1445" i="5"/>
  <c r="R1445" i="5"/>
  <c r="R1517" i="5"/>
  <c r="J1517" i="5"/>
  <c r="H1517" i="5"/>
  <c r="I1517" i="5"/>
  <c r="F1517" i="5"/>
  <c r="R1244" i="5"/>
  <c r="J1477" i="5"/>
  <c r="H1477" i="5"/>
  <c r="I1477" i="5"/>
  <c r="F1477" i="5"/>
  <c r="R1477" i="5"/>
  <c r="R1335" i="5"/>
  <c r="F1366" i="5"/>
  <c r="R1366" i="5"/>
  <c r="J1366" i="5"/>
  <c r="I1366" i="5"/>
  <c r="H1366" i="5"/>
  <c r="R1016" i="5"/>
  <c r="X1162" i="5"/>
  <c r="R1120" i="5"/>
  <c r="R1056" i="5"/>
  <c r="R992" i="5"/>
  <c r="X1238" i="5"/>
  <c r="R1238" i="5"/>
  <c r="R1116" i="5"/>
  <c r="R1052" i="5"/>
  <c r="R932" i="5"/>
  <c r="R914" i="5"/>
  <c r="X914" i="5"/>
  <c r="R870" i="5"/>
  <c r="X863" i="5"/>
  <c r="R1049" i="5"/>
  <c r="R605" i="5"/>
  <c r="R595" i="5"/>
  <c r="R583" i="5"/>
  <c r="R567" i="5"/>
  <c r="R529" i="5"/>
  <c r="R467" i="5"/>
  <c r="R469" i="5"/>
  <c r="R509" i="5"/>
  <c r="R466" i="5"/>
  <c r="R378" i="5"/>
  <c r="R340" i="5"/>
  <c r="R394" i="5"/>
  <c r="R374" i="5"/>
  <c r="R355" i="5"/>
  <c r="R324" i="5"/>
  <c r="R300" i="5"/>
  <c r="R284" i="5"/>
  <c r="R276" i="5"/>
  <c r="R260" i="5"/>
  <c r="R252" i="5"/>
  <c r="R244" i="5"/>
  <c r="R228" i="5"/>
  <c r="R132" i="5"/>
  <c r="R402" i="5"/>
  <c r="R204" i="5"/>
  <c r="R116" i="5"/>
  <c r="H2439" i="5"/>
  <c r="F2439" i="5"/>
  <c r="R2439" i="5"/>
  <c r="J2439" i="5"/>
  <c r="I2439" i="5"/>
  <c r="F2414" i="5"/>
  <c r="R2414" i="5"/>
  <c r="J2414" i="5"/>
  <c r="I2414" i="5"/>
  <c r="H2414" i="5"/>
  <c r="J2378" i="5"/>
  <c r="H2378" i="5"/>
  <c r="F2378" i="5"/>
  <c r="R2378" i="5"/>
  <c r="I2378" i="5"/>
  <c r="F2287" i="5"/>
  <c r="I2135" i="5"/>
  <c r="H2135" i="5"/>
  <c r="F2135" i="5"/>
  <c r="R2135" i="5"/>
  <c r="J2135" i="5"/>
  <c r="H2266" i="5"/>
  <c r="F2266" i="5"/>
  <c r="R2266" i="5"/>
  <c r="J2266" i="5"/>
  <c r="I2266" i="5"/>
  <c r="F2222" i="5"/>
  <c r="R2222" i="5"/>
  <c r="J2222" i="5"/>
  <c r="I2222" i="5"/>
  <c r="H2222" i="5"/>
  <c r="H2114" i="5"/>
  <c r="F2114" i="5"/>
  <c r="J2114" i="5"/>
  <c r="I2114" i="5"/>
  <c r="R2114" i="5"/>
  <c r="I2151" i="5"/>
  <c r="H2151" i="5"/>
  <c r="F2151" i="5"/>
  <c r="R2151" i="5"/>
  <c r="J2151" i="5"/>
  <c r="R2238" i="5"/>
  <c r="J2238" i="5"/>
  <c r="I2238" i="5"/>
  <c r="F2086" i="5"/>
  <c r="R2086" i="5"/>
  <c r="J2086" i="5"/>
  <c r="I2086" i="5"/>
  <c r="H2086" i="5"/>
  <c r="I2055" i="5"/>
  <c r="H2055" i="5"/>
  <c r="F2055" i="5"/>
  <c r="R2055" i="5"/>
  <c r="J2055" i="5"/>
  <c r="I2139" i="5"/>
  <c r="H2139" i="5"/>
  <c r="F2139" i="5"/>
  <c r="R2139" i="5"/>
  <c r="J2139" i="5"/>
  <c r="F2078" i="5"/>
  <c r="I2078" i="5"/>
  <c r="F2070" i="5"/>
  <c r="R2070" i="5"/>
  <c r="J2070" i="5"/>
  <c r="I2070" i="5"/>
  <c r="H2070" i="5"/>
  <c r="F2062" i="5"/>
  <c r="R2062" i="5"/>
  <c r="J2062" i="5"/>
  <c r="I2062" i="5"/>
  <c r="H2062" i="5"/>
  <c r="R2026" i="5"/>
  <c r="J2026" i="5"/>
  <c r="I2026" i="5"/>
  <c r="H2026" i="5"/>
  <c r="F2026"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H1771" i="5"/>
  <c r="F1771" i="5"/>
  <c r="R1771" i="5"/>
  <c r="J1771" i="5"/>
  <c r="I1771" i="5"/>
  <c r="F2082" i="5"/>
  <c r="R2082" i="5"/>
  <c r="J2082" i="5"/>
  <c r="I2082" i="5"/>
  <c r="H2082"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63" i="5"/>
  <c r="J1663" i="5"/>
  <c r="I1663" i="5"/>
  <c r="H1663" i="5"/>
  <c r="F1663" i="5"/>
  <c r="R1548" i="5"/>
  <c r="J1548" i="5"/>
  <c r="H1548" i="5"/>
  <c r="I1548" i="5"/>
  <c r="F1548" i="5"/>
  <c r="R1338" i="5"/>
  <c r="R1572" i="5"/>
  <c r="J1572" i="5"/>
  <c r="I1572" i="5"/>
  <c r="H1572" i="5"/>
  <c r="F1572" i="5"/>
  <c r="F1399" i="5"/>
  <c r="R1399" i="5"/>
  <c r="J1399" i="5"/>
  <c r="I1399" i="5"/>
  <c r="H1399" i="5"/>
  <c r="R1134" i="5"/>
  <c r="R1207" i="5"/>
  <c r="X1207" i="5"/>
  <c r="R1044" i="5"/>
  <c r="F1398" i="5"/>
  <c r="R1398" i="5"/>
  <c r="J1398" i="5"/>
  <c r="I1398" i="5"/>
  <c r="H1398" i="5"/>
  <c r="R1350" i="5"/>
  <c r="R1330" i="5"/>
  <c r="R1322" i="5"/>
  <c r="R1314" i="5"/>
  <c r="R1298" i="5"/>
  <c r="R1290" i="5"/>
  <c r="R1282" i="5"/>
  <c r="R1274" i="5"/>
  <c r="R1231" i="5"/>
  <c r="X1231" i="5"/>
  <c r="X911" i="5"/>
  <c r="R911" i="5"/>
  <c r="R900" i="5"/>
  <c r="R1004" i="5"/>
  <c r="X895" i="5"/>
  <c r="R895" i="5"/>
  <c r="R1033" i="5"/>
  <c r="R1081" i="5"/>
  <c r="R912" i="5"/>
  <c r="R858" i="5"/>
  <c r="X823" i="5"/>
  <c r="R823" i="5"/>
  <c r="X907" i="5"/>
  <c r="R907" i="5"/>
  <c r="X695" i="5"/>
  <c r="R695" i="5"/>
  <c r="R633" i="5"/>
  <c r="R601" i="5"/>
  <c r="R591" i="5"/>
  <c r="R577" i="5"/>
  <c r="R534" i="5"/>
  <c r="R537" i="5"/>
  <c r="R538" i="5"/>
  <c r="R522" i="5"/>
  <c r="R490" i="5"/>
  <c r="R398" i="5"/>
  <c r="R362" i="5"/>
  <c r="R184" i="5"/>
  <c r="R328" i="5"/>
  <c r="R176" i="5"/>
  <c r="F2422" i="5"/>
  <c r="R2422" i="5"/>
  <c r="I2422" i="5"/>
  <c r="H2422" i="5"/>
  <c r="J2422" i="5"/>
  <c r="H2327" i="5"/>
  <c r="F2327" i="5"/>
  <c r="I2327" i="5"/>
  <c r="R2327" i="5"/>
  <c r="J2327" i="5"/>
  <c r="R2290" i="5"/>
  <c r="I2290" i="5"/>
  <c r="J2290" i="5"/>
  <c r="H2290" i="5"/>
  <c r="F2290" i="5"/>
  <c r="R2281" i="5"/>
  <c r="I2281" i="5"/>
  <c r="H2281" i="5"/>
  <c r="F2281" i="5"/>
  <c r="J2281" i="5"/>
  <c r="R1958" i="5"/>
  <c r="J1958" i="5"/>
  <c r="I1958" i="5"/>
  <c r="H1958" i="5"/>
  <c r="F1958" i="5"/>
  <c r="I1837" i="5"/>
  <c r="F1837" i="5"/>
  <c r="R1837" i="5"/>
  <c r="J1837" i="5"/>
  <c r="H1837" i="5"/>
  <c r="R1970" i="5"/>
  <c r="J1970" i="5"/>
  <c r="I1970" i="5"/>
  <c r="H1970" i="5"/>
  <c r="F1970" i="5"/>
  <c r="I1780" i="5"/>
  <c r="I1694" i="5"/>
  <c r="H1694" i="5"/>
  <c r="F1694" i="5"/>
  <c r="J1694" i="5"/>
  <c r="R1694" i="5"/>
  <c r="I1646" i="5"/>
  <c r="H1646" i="5"/>
  <c r="F1646" i="5"/>
  <c r="R1646" i="5"/>
  <c r="J1646" i="5"/>
  <c r="F1614" i="5"/>
  <c r="R1614" i="5"/>
  <c r="J1614" i="5"/>
  <c r="I1614" i="5"/>
  <c r="H1614" i="5"/>
  <c r="F1582" i="5"/>
  <c r="R1582" i="5"/>
  <c r="J1582" i="5"/>
  <c r="I1582" i="5"/>
  <c r="H1582" i="5"/>
  <c r="R1679" i="5"/>
  <c r="J1679" i="5"/>
  <c r="I1679" i="5"/>
  <c r="H1679" i="5"/>
  <c r="F1679" i="5"/>
  <c r="R1485" i="5"/>
  <c r="J1485" i="5"/>
  <c r="H1485" i="5"/>
  <c r="I1485" i="5"/>
  <c r="F1485" i="5"/>
  <c r="I1532" i="5"/>
  <c r="H1532" i="5"/>
  <c r="F1532" i="5"/>
  <c r="J1532" i="5"/>
  <c r="R1532" i="5"/>
  <c r="R1612" i="5"/>
  <c r="J1612" i="5"/>
  <c r="I1612" i="5"/>
  <c r="H1612" i="5"/>
  <c r="F1612" i="5"/>
  <c r="J1461" i="5"/>
  <c r="H1461" i="5"/>
  <c r="I1461" i="5"/>
  <c r="F1461" i="5"/>
  <c r="R1461" i="5"/>
  <c r="X1235" i="5"/>
  <c r="X1171" i="5"/>
  <c r="R1171" i="5"/>
  <c r="R1501" i="5"/>
  <c r="J1501" i="5"/>
  <c r="H1501" i="5"/>
  <c r="I1501" i="5"/>
  <c r="F1501" i="5"/>
  <c r="F1386" i="5"/>
  <c r="R1386" i="5"/>
  <c r="J1386" i="5"/>
  <c r="I1386" i="5"/>
  <c r="H1386" i="5"/>
  <c r="R1596" i="5"/>
  <c r="J1596" i="5"/>
  <c r="I1596" i="5"/>
  <c r="H1596" i="5"/>
  <c r="F1596" i="5"/>
  <c r="R1174" i="5"/>
  <c r="R1092" i="5"/>
  <c r="R1028" i="5"/>
  <c r="F1407" i="5"/>
  <c r="R1407" i="5"/>
  <c r="J1407" i="5"/>
  <c r="I1407" i="5"/>
  <c r="X1407" i="5"/>
  <c r="H1407" i="5"/>
  <c r="X1202" i="5"/>
  <c r="R1202" i="5"/>
  <c r="R1588" i="5"/>
  <c r="J1588" i="5"/>
  <c r="I1588" i="5"/>
  <c r="H1588" i="5"/>
  <c r="F1588" i="5"/>
  <c r="X927" i="5"/>
  <c r="R927" i="5"/>
  <c r="X1195" i="5"/>
  <c r="R1195" i="5"/>
  <c r="R972" i="5"/>
  <c r="R930" i="5"/>
  <c r="R985" i="5"/>
  <c r="R837" i="5"/>
  <c r="R657" i="5"/>
  <c r="X675" i="5"/>
  <c r="R675" i="5"/>
  <c r="X659" i="5"/>
  <c r="X643" i="5"/>
  <c r="R643" i="5"/>
  <c r="X627" i="5"/>
  <c r="R611" i="5"/>
  <c r="R502" i="5"/>
  <c r="I2407" i="5"/>
  <c r="H2407" i="5"/>
  <c r="F2407" i="5"/>
  <c r="J2407" i="5"/>
  <c r="R2407" i="5"/>
  <c r="I2431" i="5"/>
  <c r="H2431" i="5"/>
  <c r="F2431" i="5"/>
  <c r="J2431" i="5"/>
  <c r="R2431" i="5"/>
  <c r="I2111" i="5"/>
  <c r="H2111" i="5"/>
  <c r="F2111" i="5"/>
  <c r="R2111" i="5"/>
  <c r="J2111" i="5"/>
  <c r="I1738" i="5"/>
  <c r="R1738" i="5"/>
  <c r="J1738" i="5"/>
  <c r="H1738" i="5"/>
  <c r="F1738" i="5"/>
  <c r="R1711" i="5"/>
  <c r="J1711" i="5"/>
  <c r="I1711" i="5"/>
  <c r="H1711" i="5"/>
  <c r="F1711" i="5"/>
  <c r="J1401" i="5"/>
  <c r="I1401" i="5"/>
  <c r="R1401" i="5"/>
  <c r="H1401" i="5"/>
  <c r="F1401" i="5"/>
  <c r="R1295" i="5"/>
  <c r="X1295" i="5"/>
  <c r="R960" i="5"/>
  <c r="R884" i="5"/>
  <c r="R677" i="5"/>
  <c r="R645" i="5"/>
  <c r="R518" i="5"/>
  <c r="R493" i="5"/>
  <c r="R442" i="5"/>
  <c r="R216" i="5"/>
  <c r="R120" i="5"/>
  <c r="R140" i="5"/>
  <c r="J2479" i="5"/>
  <c r="I2479" i="5"/>
  <c r="R2479" i="5"/>
  <c r="H2479" i="5"/>
  <c r="F2479" i="5"/>
  <c r="F2410" i="5"/>
  <c r="R2410" i="5"/>
  <c r="J2410" i="5"/>
  <c r="I2410" i="5"/>
  <c r="H2410" i="5"/>
  <c r="F2398" i="5"/>
  <c r="R2398" i="5"/>
  <c r="J2398" i="5"/>
  <c r="I2398" i="5"/>
  <c r="H2398" i="5"/>
  <c r="J2370" i="5"/>
  <c r="H2370" i="5"/>
  <c r="F2370" i="5"/>
  <c r="R2370" i="5"/>
  <c r="I2370" i="5"/>
  <c r="F2470" i="5"/>
  <c r="R2470" i="5"/>
  <c r="J2470" i="5"/>
  <c r="I2470" i="5"/>
  <c r="H2470" i="5"/>
  <c r="H2262" i="5"/>
  <c r="F2262" i="5"/>
  <c r="R2262" i="5"/>
  <c r="J2262" i="5"/>
  <c r="I2262" i="5"/>
  <c r="H2119" i="5"/>
  <c r="R2119" i="5"/>
  <c r="J2119" i="5"/>
  <c r="I2119" i="5"/>
  <c r="F2119" i="5"/>
  <c r="F2050" i="5"/>
  <c r="R2050" i="5"/>
  <c r="J2050" i="5"/>
  <c r="I2050" i="5"/>
  <c r="H2050" i="5"/>
  <c r="I2103" i="5"/>
  <c r="H2103" i="5"/>
  <c r="F2103" i="5"/>
  <c r="R2103" i="5"/>
  <c r="J2103" i="5"/>
  <c r="R2006" i="5"/>
  <c r="J2006" i="5"/>
  <c r="I2006" i="5"/>
  <c r="H2006" i="5"/>
  <c r="F2006"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R1243" i="5"/>
  <c r="X1243" i="5"/>
  <c r="X1211" i="5"/>
  <c r="R1179" i="5"/>
  <c r="X1179" i="5"/>
  <c r="R1521" i="5"/>
  <c r="J1521" i="5"/>
  <c r="H1521" i="5"/>
  <c r="F1521" i="5"/>
  <c r="I1521" i="5"/>
  <c r="R1580" i="5"/>
  <c r="J1580" i="5"/>
  <c r="I1580" i="5"/>
  <c r="H1580" i="5"/>
  <c r="F1580" i="5"/>
  <c r="H1436" i="5"/>
  <c r="R1436" i="5"/>
  <c r="F1436" i="5"/>
  <c r="J1436" i="5"/>
  <c r="I1436" i="5"/>
  <c r="R1228" i="5"/>
  <c r="R1196" i="5"/>
  <c r="R1164" i="5"/>
  <c r="X1215" i="5"/>
  <c r="F1378" i="5"/>
  <c r="R1378" i="5"/>
  <c r="I1378" i="5"/>
  <c r="H1378" i="5"/>
  <c r="J1378" i="5"/>
  <c r="X1146" i="5"/>
  <c r="R1564" i="5"/>
  <c r="J1564" i="5"/>
  <c r="I1564" i="5"/>
  <c r="H1564" i="5"/>
  <c r="F1564" i="5"/>
  <c r="R1124" i="5"/>
  <c r="R1319" i="5"/>
  <c r="R1287" i="5"/>
  <c r="R1255" i="5"/>
  <c r="X1255" i="5"/>
  <c r="R1647" i="5"/>
  <c r="J1647" i="5"/>
  <c r="I1647" i="5"/>
  <c r="H1647" i="5"/>
  <c r="F1647" i="5"/>
  <c r="X1194" i="5"/>
  <c r="R1194" i="5"/>
  <c r="R1088" i="5"/>
  <c r="R1024" i="5"/>
  <c r="X1206" i="5"/>
  <c r="R1206" i="5"/>
  <c r="R1084" i="5"/>
  <c r="R1266" i="5"/>
  <c r="R968" i="5"/>
  <c r="R989" i="5"/>
  <c r="R1065" i="5"/>
  <c r="R866" i="5"/>
  <c r="X866" i="5"/>
  <c r="X859" i="5"/>
  <c r="R859" i="5"/>
  <c r="R980" i="5"/>
  <c r="X879" i="5"/>
  <c r="R879" i="5"/>
  <c r="R653" i="5"/>
  <c r="R621" i="5"/>
  <c r="R545" i="5"/>
  <c r="R473" i="5"/>
  <c r="R517" i="5"/>
  <c r="R525" i="5"/>
  <c r="R477" i="5"/>
  <c r="R366" i="5"/>
  <c r="R390" i="5"/>
  <c r="R386" i="5"/>
  <c r="R367" i="5"/>
  <c r="R342" i="5"/>
  <c r="R288" i="5"/>
  <c r="R280" i="5"/>
  <c r="R272" i="5"/>
  <c r="R256" i="5"/>
  <c r="R248" i="5"/>
  <c r="R232" i="5"/>
  <c r="R224" i="5"/>
  <c r="R382" i="5"/>
  <c r="R359" i="5"/>
  <c r="R196" i="5"/>
  <c r="R208" i="5"/>
  <c r="R144" i="5"/>
  <c r="J2487" i="5"/>
  <c r="I2487" i="5"/>
  <c r="R2487" i="5"/>
  <c r="H2487" i="5"/>
  <c r="F2487" i="5"/>
  <c r="H2467" i="5"/>
  <c r="R2467" i="5"/>
  <c r="J2467" i="5"/>
  <c r="I2467" i="5"/>
  <c r="F2467"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I1821" i="5"/>
  <c r="J1821" i="5"/>
  <c r="H1821" i="5"/>
  <c r="F1821" i="5"/>
  <c r="R1821" i="5"/>
  <c r="I1910" i="5"/>
  <c r="H1910" i="5"/>
  <c r="F1910" i="5"/>
  <c r="R1910" i="5"/>
  <c r="J1910" i="5"/>
  <c r="I1710" i="5"/>
  <c r="H1710" i="5"/>
  <c r="F1710" i="5"/>
  <c r="R1710" i="5"/>
  <c r="J1710"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F1536" i="5"/>
  <c r="J1536" i="5"/>
  <c r="I1391" i="5"/>
  <c r="H1391" i="5"/>
  <c r="F1391" i="5"/>
  <c r="R1391" i="5"/>
  <c r="J1391" i="5"/>
  <c r="X1203" i="5"/>
  <c r="R1203" i="5"/>
  <c r="R1234" i="5"/>
  <c r="R1112" i="5"/>
  <c r="R1080" i="5"/>
  <c r="R1048" i="5"/>
  <c r="R1032" i="5"/>
  <c r="R1489" i="5"/>
  <c r="J1489" i="5"/>
  <c r="H1489" i="5"/>
  <c r="F1489" i="5"/>
  <c r="I1489" i="5"/>
  <c r="R956" i="5"/>
  <c r="X871" i="5"/>
  <c r="R871" i="5"/>
  <c r="R874" i="5"/>
  <c r="X818" i="5"/>
  <c r="R818" i="5"/>
  <c r="R625" i="5"/>
  <c r="X687" i="5"/>
  <c r="R687" i="5"/>
  <c r="X667" i="5"/>
  <c r="R667" i="5"/>
  <c r="X651" i="5"/>
  <c r="R651" i="5"/>
  <c r="X635" i="5"/>
  <c r="R635" i="5"/>
  <c r="X619" i="5"/>
  <c r="R619" i="5"/>
  <c r="R603" i="5"/>
  <c r="R557" i="5"/>
  <c r="R460" i="5"/>
  <c r="R375" i="5"/>
  <c r="R124" i="5"/>
  <c r="H2463" i="5"/>
  <c r="I2463" i="5"/>
  <c r="F2463" i="5"/>
  <c r="R2463" i="5"/>
  <c r="J2463" i="5"/>
  <c r="F2323" i="5"/>
  <c r="J2323" i="5"/>
  <c r="R2323" i="5"/>
  <c r="I2323" i="5"/>
  <c r="H2323" i="5"/>
  <c r="F2074" i="5"/>
  <c r="R2074" i="5"/>
  <c r="J2074" i="5"/>
  <c r="I2074" i="5"/>
  <c r="H2074" i="5"/>
  <c r="R2042" i="5"/>
  <c r="J2042" i="5"/>
  <c r="I2042" i="5"/>
  <c r="H2042" i="5"/>
  <c r="F2042" i="5"/>
  <c r="R1822" i="5"/>
  <c r="I1822" i="5"/>
  <c r="J1822" i="5"/>
  <c r="H1822" i="5"/>
  <c r="F1822" i="5"/>
  <c r="I1841" i="5"/>
  <c r="F1841" i="5"/>
  <c r="H1841" i="5"/>
  <c r="R1841" i="5"/>
  <c r="J1841" i="5"/>
  <c r="R1703" i="5"/>
  <c r="J1703" i="5"/>
  <c r="I1703" i="5"/>
  <c r="H1703" i="5"/>
  <c r="F1703" i="5"/>
  <c r="I1591" i="5"/>
  <c r="H1591" i="5"/>
  <c r="F1591" i="5"/>
  <c r="R1591" i="5"/>
  <c r="J1591" i="5"/>
  <c r="I1559" i="5"/>
  <c r="H1559" i="5"/>
  <c r="F1559" i="5"/>
  <c r="R1559" i="5"/>
  <c r="J1559" i="5"/>
  <c r="R1348" i="5"/>
  <c r="F1370" i="5"/>
  <c r="R1370" i="5"/>
  <c r="I1370" i="5"/>
  <c r="H1370" i="5"/>
  <c r="J1370" i="5"/>
  <c r="J1473" i="5"/>
  <c r="H1473" i="5"/>
  <c r="F1473" i="5"/>
  <c r="I1473" i="5"/>
  <c r="R1473" i="5"/>
  <c r="R1327" i="5"/>
  <c r="R1072" i="5"/>
  <c r="R1100" i="5"/>
  <c r="R1129" i="5"/>
  <c r="R841" i="5"/>
  <c r="R579" i="5"/>
  <c r="R465" i="5"/>
  <c r="R561" i="5"/>
  <c r="R549" i="5"/>
  <c r="R489" i="5"/>
  <c r="R434" i="5"/>
  <c r="R370" i="5"/>
  <c r="R358" i="5"/>
  <c r="F2406" i="5"/>
  <c r="H2406" i="5"/>
  <c r="R2406" i="5"/>
  <c r="F2485" i="5"/>
  <c r="R2485" i="5"/>
  <c r="J2485" i="5"/>
  <c r="I2485" i="5"/>
  <c r="H2485" i="5"/>
  <c r="J2362" i="5"/>
  <c r="H2362" i="5"/>
  <c r="F2362" i="5"/>
  <c r="R2362" i="5"/>
  <c r="I2362" i="5"/>
  <c r="I2411" i="5"/>
  <c r="H2411" i="5"/>
  <c r="F2411" i="5"/>
  <c r="R2411" i="5"/>
  <c r="J2411" i="5"/>
  <c r="H2246" i="5"/>
  <c r="F2246" i="5"/>
  <c r="R2246" i="5"/>
  <c r="J2246" i="5"/>
  <c r="I2246" i="5"/>
  <c r="R2298" i="5"/>
  <c r="I2298" i="5"/>
  <c r="J2298" i="5"/>
  <c r="H2298" i="5"/>
  <c r="F2298" i="5"/>
  <c r="H2234" i="5"/>
  <c r="F2234" i="5"/>
  <c r="R2234" i="5"/>
  <c r="J2234" i="5"/>
  <c r="I223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30" i="5"/>
  <c r="J2030" i="5"/>
  <c r="I2030" i="5"/>
  <c r="H2030" i="5"/>
  <c r="F2030" i="5"/>
  <c r="I1857" i="5"/>
  <c r="H1857" i="5"/>
  <c r="F1857" i="5"/>
  <c r="R1857" i="5"/>
  <c r="J1857" i="5"/>
  <c r="R2010" i="5"/>
  <c r="J2010" i="5"/>
  <c r="I2010" i="5"/>
  <c r="H2010" i="5"/>
  <c r="F2010" i="5"/>
  <c r="R1990" i="5"/>
  <c r="J1990" i="5"/>
  <c r="I1990" i="5"/>
  <c r="H1990" i="5"/>
  <c r="F1990" i="5"/>
  <c r="R1870" i="5"/>
  <c r="J1870" i="5"/>
  <c r="I1870" i="5"/>
  <c r="H1870" i="5"/>
  <c r="F1870" i="5"/>
  <c r="R1854" i="5"/>
  <c r="J1854" i="5"/>
  <c r="I1854" i="5"/>
  <c r="H1854" i="5"/>
  <c r="F1854"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H1759" i="5"/>
  <c r="F1759" i="5"/>
  <c r="R1759" i="5"/>
  <c r="J1759" i="5"/>
  <c r="I1759" i="5"/>
  <c r="R1835" i="5"/>
  <c r="J1835" i="5"/>
  <c r="I1835" i="5"/>
  <c r="H1835" i="5"/>
  <c r="F1835" i="5"/>
  <c r="H1723" i="5"/>
  <c r="I1810" i="5"/>
  <c r="R1810" i="5"/>
  <c r="J1810" i="5"/>
  <c r="H1810" i="5"/>
  <c r="F1810" i="5"/>
  <c r="J1429" i="5"/>
  <c r="I1429" i="5"/>
  <c r="H1429" i="5"/>
  <c r="R1429" i="5"/>
  <c r="F1429" i="5"/>
  <c r="I1555" i="5"/>
  <c r="H1555" i="5"/>
  <c r="F1555" i="5"/>
  <c r="R1555" i="5"/>
  <c r="J1555" i="5"/>
  <c r="R1533" i="5"/>
  <c r="J1533" i="5"/>
  <c r="H1533" i="5"/>
  <c r="I1533" i="5"/>
  <c r="F1533" i="5"/>
  <c r="R1505" i="5"/>
  <c r="J1505" i="5"/>
  <c r="H1505" i="5"/>
  <c r="F1505" i="5"/>
  <c r="I1505" i="5"/>
  <c r="R1343" i="5"/>
  <c r="X1223" i="5"/>
  <c r="R1223" i="5"/>
  <c r="X1247" i="5"/>
  <c r="R1247" i="5"/>
  <c r="H1460" i="5"/>
  <c r="F1460" i="5"/>
  <c r="J1460" i="5"/>
  <c r="I1460" i="5"/>
  <c r="R1460" i="5"/>
  <c r="R1750" i="5"/>
  <c r="I1750" i="5"/>
  <c r="J1750" i="5"/>
  <c r="H1750" i="5"/>
  <c r="F1750" i="5"/>
  <c r="R1251" i="5"/>
  <c r="X1251" i="5"/>
  <c r="R1060" i="5"/>
  <c r="R1315" i="5"/>
  <c r="I1484" i="5"/>
  <c r="H1484" i="5"/>
  <c r="F1484" i="5"/>
  <c r="J1484" i="5"/>
  <c r="R1484" i="5"/>
  <c r="R1180" i="5"/>
  <c r="R996" i="5"/>
  <c r="R952" i="5"/>
  <c r="R976" i="5"/>
  <c r="R1020" i="5"/>
  <c r="R928" i="5"/>
  <c r="R847" i="5"/>
  <c r="X847" i="5"/>
  <c r="R839" i="5"/>
  <c r="X839" i="5"/>
  <c r="R845" i="5"/>
  <c r="R970" i="5"/>
  <c r="X970" i="5"/>
  <c r="R811" i="5"/>
  <c r="X811" i="5"/>
  <c r="R918" i="5"/>
  <c r="X918" i="5"/>
  <c r="R1097" i="5"/>
  <c r="R833" i="5"/>
  <c r="R673" i="5"/>
  <c r="X671" i="5"/>
  <c r="R671" i="5"/>
  <c r="X663" i="5"/>
  <c r="R663" i="5"/>
  <c r="X655" i="5"/>
  <c r="X647" i="5"/>
  <c r="R647" i="5"/>
  <c r="X639" i="5"/>
  <c r="R639" i="5"/>
  <c r="X631" i="5"/>
  <c r="R631" i="5"/>
  <c r="X623" i="5"/>
  <c r="R623" i="5"/>
  <c r="X615" i="5"/>
  <c r="R615" i="5"/>
  <c r="R607" i="5"/>
  <c r="R513" i="5"/>
  <c r="R554" i="5"/>
  <c r="R581" i="5"/>
  <c r="R505" i="5"/>
  <c r="R597" i="5"/>
  <c r="R354" i="5"/>
  <c r="R316" i="5"/>
  <c r="R172" i="5"/>
  <c r="R160" i="5"/>
  <c r="R180" i="5"/>
  <c r="R200" i="5"/>
  <c r="R156" i="5"/>
  <c r="R308" i="5"/>
  <c r="R100" i="5"/>
  <c r="R188" i="5"/>
  <c r="I2423" i="5"/>
  <c r="H2423" i="5"/>
  <c r="F2423" i="5"/>
  <c r="R2423" i="5"/>
  <c r="J2423" i="5"/>
  <c r="I2159" i="5"/>
  <c r="H2159" i="5"/>
  <c r="F2159" i="5"/>
  <c r="J2159" i="5"/>
  <c r="R2159" i="5"/>
  <c r="I2143" i="5"/>
  <c r="H2143" i="5"/>
  <c r="F2143" i="5"/>
  <c r="R2143" i="5"/>
  <c r="J2143" i="5"/>
  <c r="F1809" i="5"/>
  <c r="R1809" i="5"/>
  <c r="J1809" i="5"/>
  <c r="I1809" i="5"/>
  <c r="H1809" i="5"/>
  <c r="H2455" i="5"/>
  <c r="I2455" i="5"/>
  <c r="F2455" i="5"/>
  <c r="R2455" i="5"/>
  <c r="J2455" i="5"/>
  <c r="I1516" i="5"/>
  <c r="H1516" i="5"/>
  <c r="F1516" i="5"/>
  <c r="J1516" i="5"/>
  <c r="R1516" i="5"/>
  <c r="F1390" i="5"/>
  <c r="R1390" i="5"/>
  <c r="J1390" i="5"/>
  <c r="I1390" i="5"/>
  <c r="H1390" i="5"/>
  <c r="H1404" i="5"/>
  <c r="R1404" i="5"/>
  <c r="J1404" i="5"/>
  <c r="I1404" i="5"/>
  <c r="F1404" i="5"/>
  <c r="R1354" i="5"/>
  <c r="X1183" i="5"/>
  <c r="R1183" i="5"/>
  <c r="R1263" i="5"/>
  <c r="X1167" i="5"/>
  <c r="X923" i="5"/>
  <c r="R923" i="5"/>
  <c r="R854" i="5"/>
  <c r="X854" i="5"/>
  <c r="R458" i="5"/>
  <c r="R450" i="5"/>
  <c r="R418" i="5"/>
  <c r="R406" i="5"/>
  <c r="R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I2167" i="5"/>
  <c r="H2167" i="5"/>
  <c r="F2167" i="5"/>
  <c r="R2167" i="5"/>
  <c r="J2167" i="5"/>
  <c r="F2058" i="5"/>
  <c r="R2058" i="5"/>
  <c r="J2058" i="5"/>
  <c r="I2058" i="5"/>
  <c r="H2058" i="5"/>
  <c r="I2095" i="5"/>
  <c r="H2095" i="5"/>
  <c r="F2095" i="5"/>
  <c r="R2095" i="5"/>
  <c r="J2095" i="5"/>
  <c r="X2095" i="5"/>
  <c r="I2175" i="5"/>
  <c r="H2175" i="5"/>
  <c r="F2175" i="5"/>
  <c r="R2175" i="5"/>
  <c r="J2175" i="5"/>
  <c r="I1946" i="5"/>
  <c r="H1946" i="5"/>
  <c r="F1946" i="5"/>
  <c r="R1946" i="5"/>
  <c r="J1946"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14" i="5"/>
  <c r="J2014" i="5"/>
  <c r="I2014" i="5"/>
  <c r="H2014" i="5"/>
  <c r="F2014" i="5"/>
  <c r="R1639" i="5"/>
  <c r="J1639" i="5"/>
  <c r="I1639" i="5"/>
  <c r="H1639" i="5"/>
  <c r="F1639" i="5"/>
  <c r="R1858" i="5"/>
  <c r="J1858" i="5"/>
  <c r="I1858" i="5"/>
  <c r="H1858" i="5"/>
  <c r="F1858" i="5"/>
  <c r="J1417" i="5"/>
  <c r="I1417" i="5"/>
  <c r="R1417" i="5"/>
  <c r="H1417" i="5"/>
  <c r="F1417" i="5"/>
  <c r="R1734" i="5"/>
  <c r="J1734" i="5"/>
  <c r="I1734" i="5"/>
  <c r="H1734" i="5"/>
  <c r="F1734" i="5"/>
  <c r="J1437" i="5"/>
  <c r="I1437" i="5"/>
  <c r="H1437" i="5"/>
  <c r="F1437" i="5"/>
  <c r="R1437" i="5"/>
  <c r="I1575" i="5"/>
  <c r="H1575" i="5"/>
  <c r="F1575" i="5"/>
  <c r="R1575" i="5"/>
  <c r="J1575" i="5"/>
  <c r="R1358" i="5"/>
  <c r="R1340" i="5"/>
  <c r="I1500" i="5"/>
  <c r="H1500" i="5"/>
  <c r="F1500" i="5"/>
  <c r="J1500" i="5"/>
  <c r="R1500" i="5"/>
  <c r="F1382" i="5"/>
  <c r="R1382" i="5"/>
  <c r="J1382" i="5"/>
  <c r="I1382" i="5"/>
  <c r="H1382" i="5"/>
  <c r="X1191" i="5"/>
  <c r="J1441" i="5"/>
  <c r="H1441" i="5"/>
  <c r="F1441" i="5"/>
  <c r="R1441" i="5"/>
  <c r="I1441" i="5"/>
  <c r="R1388" i="5"/>
  <c r="J1388" i="5"/>
  <c r="I1388" i="5"/>
  <c r="H1388" i="5"/>
  <c r="F1388" i="5"/>
  <c r="X1170" i="5"/>
  <c r="R1170" i="5"/>
  <c r="R1104" i="5"/>
  <c r="R1040" i="5"/>
  <c r="R1258" i="5"/>
  <c r="R1005" i="5"/>
  <c r="X947" i="5"/>
  <c r="R947" i="5"/>
  <c r="R1188" i="5"/>
  <c r="R1144" i="5"/>
  <c r="R898" i="5"/>
  <c r="X903" i="5"/>
  <c r="R903" i="5"/>
  <c r="X886" i="5"/>
  <c r="R661" i="5"/>
  <c r="R629" i="5"/>
  <c r="R587" i="5"/>
  <c r="R571" i="5"/>
  <c r="R485" i="5"/>
  <c r="R553" i="5"/>
  <c r="R454" i="5"/>
  <c r="R438" i="5"/>
  <c r="R430" i="5"/>
  <c r="R422" i="5"/>
  <c r="R414" i="5"/>
  <c r="R339" i="5"/>
  <c r="R152" i="5"/>
  <c r="R212" i="5"/>
  <c r="R168" i="5"/>
  <c r="F2430" i="5"/>
  <c r="R2430" i="5"/>
  <c r="J2430" i="5"/>
  <c r="I2430" i="5"/>
  <c r="H2430" i="5"/>
  <c r="I2415" i="5"/>
  <c r="H2415" i="5"/>
  <c r="F2415" i="5"/>
  <c r="R2415" i="5"/>
  <c r="J2415" i="5"/>
  <c r="H2391" i="5"/>
  <c r="R2391" i="5"/>
  <c r="J2391" i="5"/>
  <c r="I2391" i="5"/>
  <c r="F2391" i="5"/>
  <c r="H2377" i="5"/>
  <c r="F2377" i="5"/>
  <c r="J2377" i="5"/>
  <c r="I2377" i="5"/>
  <c r="R2377" i="5"/>
  <c r="H2361" i="5"/>
  <c r="F2361" i="5"/>
  <c r="J2361" i="5"/>
  <c r="I2361" i="5"/>
  <c r="R2361" i="5"/>
  <c r="H2230" i="5"/>
  <c r="F2230" i="5"/>
  <c r="R2230" i="5"/>
  <c r="J2230" i="5"/>
  <c r="I2230" i="5"/>
  <c r="J2231" i="5"/>
  <c r="I2231" i="5"/>
  <c r="H2231" i="5"/>
  <c r="F2231" i="5"/>
  <c r="R2231" i="5"/>
  <c r="F2090" i="5"/>
  <c r="I2090" i="5"/>
  <c r="H2090" i="5"/>
  <c r="R2090" i="5"/>
  <c r="J2090" i="5"/>
  <c r="I2049" i="5"/>
  <c r="H2049" i="5"/>
  <c r="F2049" i="5"/>
  <c r="R2049" i="5"/>
  <c r="J2049" i="5"/>
  <c r="R1962" i="5"/>
  <c r="J1962" i="5"/>
  <c r="I1962" i="5"/>
  <c r="H1962" i="5"/>
  <c r="F1962" i="5"/>
  <c r="I1869" i="5"/>
  <c r="H1869" i="5"/>
  <c r="F1869" i="5"/>
  <c r="R1869" i="5"/>
  <c r="J1869" i="5"/>
  <c r="I1849" i="5"/>
  <c r="H1849" i="5"/>
  <c r="F1849" i="5"/>
  <c r="R1849" i="5"/>
  <c r="J1849" i="5"/>
  <c r="I1829" i="5"/>
  <c r="F1829" i="5"/>
  <c r="R1829" i="5"/>
  <c r="J1829" i="5"/>
  <c r="H1829" i="5"/>
  <c r="I1922" i="5"/>
  <c r="H1922" i="5"/>
  <c r="F1922" i="5"/>
  <c r="R1922" i="5"/>
  <c r="J1922"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H1767" i="5"/>
  <c r="F1767" i="5"/>
  <c r="R1767" i="5"/>
  <c r="J1767" i="5"/>
  <c r="I1767" i="5"/>
  <c r="R1695" i="5"/>
  <c r="J1695" i="5"/>
  <c r="I1695" i="5"/>
  <c r="H1695" i="5"/>
  <c r="F1695" i="5"/>
  <c r="R1631" i="5"/>
  <c r="J1631" i="5"/>
  <c r="I1631" i="5"/>
  <c r="H1631" i="5"/>
  <c r="F1631" i="5"/>
  <c r="I1540" i="5"/>
  <c r="H1540" i="5"/>
  <c r="F1540" i="5"/>
  <c r="R1540" i="5"/>
  <c r="J1540" i="5"/>
  <c r="J1433" i="5"/>
  <c r="I1433" i="5"/>
  <c r="H1433" i="5"/>
  <c r="R1433" i="5"/>
  <c r="F1433" i="5"/>
  <c r="J1425" i="5"/>
  <c r="I1425" i="5"/>
  <c r="H1425" i="5"/>
  <c r="R1425" i="5"/>
  <c r="F1425" i="5"/>
  <c r="H1444" i="5"/>
  <c r="F1444" i="5"/>
  <c r="J1444" i="5"/>
  <c r="I1444" i="5"/>
  <c r="R1444" i="5"/>
  <c r="F1415" i="5"/>
  <c r="R1415" i="5"/>
  <c r="J1415" i="5"/>
  <c r="I1415" i="5"/>
  <c r="H1415" i="5"/>
  <c r="R1359" i="5"/>
  <c r="H1420" i="5"/>
  <c r="R1420" i="5"/>
  <c r="F1420" i="5"/>
  <c r="J1420" i="5"/>
  <c r="I1420" i="5"/>
  <c r="H1428" i="5"/>
  <c r="R1428" i="5"/>
  <c r="F1428" i="5"/>
  <c r="J1428" i="5"/>
  <c r="I1428" i="5"/>
  <c r="X1159" i="5"/>
  <c r="R1159" i="5"/>
  <c r="X1150" i="5"/>
  <c r="R1150" i="5"/>
  <c r="R1239" i="5"/>
  <c r="X1239" i="5"/>
  <c r="R1175" i="5"/>
  <c r="X1175" i="5"/>
  <c r="R1556" i="5"/>
  <c r="J1556" i="5"/>
  <c r="I1556" i="5"/>
  <c r="H1556" i="5"/>
  <c r="F1556" i="5"/>
  <c r="R1076" i="5"/>
  <c r="J1457" i="5"/>
  <c r="H1457" i="5"/>
  <c r="F1457" i="5"/>
  <c r="R1457" i="5"/>
  <c r="I1457" i="5"/>
  <c r="R1000" i="5"/>
  <c r="R1334" i="5"/>
  <c r="R1326" i="5"/>
  <c r="R1318" i="5"/>
  <c r="R1310" i="5"/>
  <c r="R1302" i="5"/>
  <c r="R1294" i="5"/>
  <c r="R1286" i="5"/>
  <c r="R1278" i="5"/>
  <c r="R1270" i="5"/>
  <c r="R944" i="5"/>
  <c r="R1262" i="5"/>
  <c r="R1021" i="5"/>
  <c r="R946" i="5"/>
  <c r="X946" i="5"/>
  <c r="R958" i="5"/>
  <c r="R950" i="5"/>
  <c r="X950" i="5"/>
  <c r="R1153" i="5"/>
  <c r="R882" i="5"/>
  <c r="R902" i="5"/>
  <c r="X902" i="5"/>
  <c r="R890" i="5"/>
  <c r="X890" i="5"/>
  <c r="R977" i="5"/>
  <c r="R849" i="5"/>
  <c r="R649" i="5"/>
  <c r="R617" i="5"/>
  <c r="X703" i="5"/>
  <c r="R593" i="5"/>
  <c r="R533" i="5"/>
  <c r="R569" i="5"/>
  <c r="R573" i="5"/>
  <c r="R474" i="5"/>
  <c r="R350" i="5"/>
  <c r="R128" i="5"/>
  <c r="R136" i="5"/>
  <c r="R320" i="5"/>
  <c r="R112" i="5"/>
  <c r="X354" i="5"/>
  <c r="X599" i="5"/>
  <c r="X346" i="5"/>
  <c r="X611" i="5"/>
  <c r="X398" i="5"/>
  <c r="X538" i="5"/>
  <c r="X402" i="5"/>
  <c r="X467" i="5"/>
  <c r="X486" i="5"/>
  <c r="X427" i="5"/>
  <c r="X287" i="5"/>
  <c r="X407" i="5"/>
  <c r="X375" i="5"/>
  <c r="X192" i="5"/>
  <c r="X410" i="5"/>
  <c r="X518" i="5"/>
  <c r="X362" i="5"/>
  <c r="X378" i="5"/>
  <c r="X567" i="5"/>
  <c r="X151" i="5"/>
  <c r="X91" i="5"/>
  <c r="X103" i="5"/>
  <c r="X578" i="5"/>
  <c r="X339" i="5"/>
  <c r="X454" i="5"/>
  <c r="X359" i="5"/>
  <c r="X366" i="5"/>
  <c r="X506" i="5"/>
  <c r="X591" i="5"/>
  <c r="X595" i="5"/>
  <c r="X411" i="5"/>
  <c r="X439" i="5"/>
  <c r="X447" i="5"/>
  <c r="X251" i="5"/>
  <c r="X423" i="5"/>
  <c r="X191" i="5"/>
  <c r="X243" i="5"/>
  <c r="X403" i="5"/>
  <c r="X446" i="5"/>
  <c r="X367" i="5"/>
  <c r="X390" i="5"/>
  <c r="X475" i="5"/>
  <c r="X490" i="5"/>
  <c r="X431" i="5"/>
  <c r="X334" i="5"/>
  <c r="X207" i="5"/>
  <c r="X306" i="5"/>
  <c r="X395" i="5"/>
  <c r="X115" i="5"/>
  <c r="X438" i="5"/>
  <c r="X458" i="5"/>
  <c r="X386" i="5"/>
  <c r="X575" i="5"/>
  <c r="X355" i="5"/>
  <c r="X330" i="5"/>
  <c r="X391" i="5"/>
  <c r="X602" i="5"/>
  <c r="X562" i="5"/>
  <c r="X430" i="5"/>
  <c r="X587" i="5"/>
  <c r="X450" i="5"/>
  <c r="X434" i="5"/>
  <c r="X603" i="5"/>
  <c r="X279" i="5"/>
  <c r="X163" i="5"/>
  <c r="X443" i="5"/>
  <c r="X422" i="5"/>
  <c r="X571" i="5"/>
  <c r="X554" i="5"/>
  <c r="X607" i="5"/>
  <c r="X579" i="5"/>
  <c r="X303" i="5"/>
  <c r="X211" i="5"/>
  <c r="X435" i="5"/>
  <c r="X43" i="5"/>
  <c r="X215" i="5"/>
  <c r="X87" i="5"/>
  <c r="X314" i="5"/>
  <c r="X463" i="5"/>
  <c r="X414" i="5"/>
  <c r="X583" i="5"/>
  <c r="X419" i="5"/>
  <c r="X415" i="5"/>
  <c r="X239" i="5"/>
  <c r="X71" i="5"/>
  <c r="X574" i="5"/>
  <c r="AB12" i="5"/>
  <c r="AB9" i="5"/>
  <c r="AB10" i="5"/>
  <c r="AB14" i="5"/>
  <c r="AB17" i="5"/>
  <c r="AB16" i="5"/>
  <c r="AB8" i="5"/>
  <c r="AB13" i="5"/>
  <c r="AB15" i="5"/>
  <c r="AB11" i="5"/>
  <c r="AB7" i="5"/>
  <c r="R16" i="5"/>
  <c r="R10" i="5"/>
  <c r="R9" i="5"/>
  <c r="R15" i="5"/>
  <c r="R11" i="5"/>
  <c r="R14" i="5"/>
  <c r="X10" i="5"/>
  <c r="X11" i="5"/>
  <c r="X15" i="5"/>
  <c r="X7" i="5"/>
  <c r="X16" i="5"/>
  <c r="S27" i="5"/>
  <c r="S830" i="5"/>
  <c r="S698" i="5"/>
  <c r="S714" i="5"/>
  <c r="S242" i="5"/>
  <c r="S1142" i="5"/>
  <c r="S566" i="5"/>
  <c r="S953" i="5"/>
  <c r="S567" i="5"/>
  <c r="S1023" i="5"/>
  <c r="S729" i="5"/>
  <c r="S356" i="5"/>
  <c r="S1241" i="5"/>
  <c r="S406" i="5"/>
  <c r="S891" i="5"/>
  <c r="S387" i="5"/>
  <c r="S246" i="5"/>
  <c r="S861" i="5"/>
  <c r="S258" i="5"/>
  <c r="S988" i="5"/>
  <c r="S582" i="5"/>
  <c r="S1090" i="5"/>
  <c r="S677" i="5"/>
  <c r="S845" i="5"/>
  <c r="S6" i="5"/>
  <c r="S585" i="5"/>
  <c r="S1193" i="5"/>
  <c r="S1245" i="5"/>
  <c r="S790" i="5"/>
  <c r="S704" i="5"/>
  <c r="S1107" i="5"/>
  <c r="S807" i="5"/>
  <c r="S1223" i="5"/>
  <c r="S755" i="5"/>
  <c r="S62" i="5"/>
  <c r="S1203" i="5"/>
  <c r="S289" i="5"/>
  <c r="E2438" i="5" l="1"/>
  <c r="X2438" i="5" s="1"/>
  <c r="F2438" i="5"/>
  <c r="I2438" i="5"/>
  <c r="G2438" i="5"/>
  <c r="E2406" i="5"/>
  <c r="X2406" i="5" s="1"/>
  <c r="G2406" i="5"/>
  <c r="E2161" i="5"/>
  <c r="X2161" i="5" s="1"/>
  <c r="G2161" i="5"/>
  <c r="G1917" i="5"/>
  <c r="H1917" i="5"/>
  <c r="R1917" i="5"/>
  <c r="J1917" i="5"/>
  <c r="I1917" i="5"/>
  <c r="E1898" i="5"/>
  <c r="X1898" i="5" s="1"/>
  <c r="I1898" i="5"/>
  <c r="R1898" i="5"/>
  <c r="J1898" i="5"/>
  <c r="R1789" i="5"/>
  <c r="F1789" i="5"/>
  <c r="E1550" i="5"/>
  <c r="X1550" i="5" s="1"/>
  <c r="G1550" i="5"/>
  <c r="G1410" i="5"/>
  <c r="E1410" i="5"/>
  <c r="X1410" i="5" s="1"/>
  <c r="J1410" i="5"/>
  <c r="H1410" i="5"/>
  <c r="F1410" i="5"/>
  <c r="R1410" i="5"/>
  <c r="F2238" i="5"/>
  <c r="J2287" i="5"/>
  <c r="J2161" i="5"/>
  <c r="J1789" i="5"/>
  <c r="G2078" i="5"/>
  <c r="J2302" i="5"/>
  <c r="H2302" i="5"/>
  <c r="F2302" i="5"/>
  <c r="E2261" i="5"/>
  <c r="X2261" i="5" s="1"/>
  <c r="I2261" i="5"/>
  <c r="F2261" i="5"/>
  <c r="G2261" i="5"/>
  <c r="J2261" i="5"/>
  <c r="E1585" i="5"/>
  <c r="X1585" i="5" s="1"/>
  <c r="G1585" i="5"/>
  <c r="I1585" i="5"/>
  <c r="F1585" i="5"/>
  <c r="H2078" i="5"/>
  <c r="H2238" i="5"/>
  <c r="I2287" i="5"/>
  <c r="F2161" i="5"/>
  <c r="G1898" i="5"/>
  <c r="G1745" i="5"/>
  <c r="E2465" i="5"/>
  <c r="X2465" i="5" s="1"/>
  <c r="R2465" i="5"/>
  <c r="E2154" i="5"/>
  <c r="X2154" i="5" s="1"/>
  <c r="G2154" i="5"/>
  <c r="F1933" i="5"/>
  <c r="J1933" i="5"/>
  <c r="E1806" i="5"/>
  <c r="X1806" i="5" s="1"/>
  <c r="R1806" i="5"/>
  <c r="H1806" i="5"/>
  <c r="E1468" i="5"/>
  <c r="X1468" i="5" s="1"/>
  <c r="G1468" i="5"/>
  <c r="F1468" i="5"/>
  <c r="R1468" i="5"/>
  <c r="E1450" i="5"/>
  <c r="X1450" i="5" s="1"/>
  <c r="I1450" i="5"/>
  <c r="H1450" i="5"/>
  <c r="R1450" i="5"/>
  <c r="E1406" i="5"/>
  <c r="X1406" i="5" s="1"/>
  <c r="R1406" i="5"/>
  <c r="I1406" i="5"/>
  <c r="F1406" i="5"/>
  <c r="H1406" i="5"/>
  <c r="E2462" i="5"/>
  <c r="X2462" i="5" s="1"/>
  <c r="G2462" i="5"/>
  <c r="E2374" i="5"/>
  <c r="X2374" i="5" s="1"/>
  <c r="R2374" i="5"/>
  <c r="G2374" i="5"/>
  <c r="G2342" i="5"/>
  <c r="G2238" i="5"/>
  <c r="E2166" i="5"/>
  <c r="X2166" i="5" s="1"/>
  <c r="I2166" i="5"/>
  <c r="J2438" i="5"/>
  <c r="G2493" i="5"/>
  <c r="E2493" i="5"/>
  <c r="E1564" i="5"/>
  <c r="X1564" i="5" s="1"/>
  <c r="G1564" i="5"/>
  <c r="E1485" i="5"/>
  <c r="X1485" i="5" s="1"/>
  <c r="G1485" i="5"/>
  <c r="E1420" i="5"/>
  <c r="X1420" i="5" s="1"/>
  <c r="G1420" i="5"/>
  <c r="I2406" i="5"/>
  <c r="J2078" i="5"/>
  <c r="I1550" i="5"/>
  <c r="I2161" i="5"/>
  <c r="R2438" i="5"/>
  <c r="E2474" i="5"/>
  <c r="X2474" i="5" s="1"/>
  <c r="J2474" i="5"/>
  <c r="R2474" i="5"/>
  <c r="E2369" i="5"/>
  <c r="X2369" i="5" s="1"/>
  <c r="G2369" i="5"/>
  <c r="E2342" i="5"/>
  <c r="X2342" i="5" s="1"/>
  <c r="H2342" i="5"/>
  <c r="J2342" i="5"/>
  <c r="I2342" i="5"/>
  <c r="E2093" i="5"/>
  <c r="X2093" i="5" s="1"/>
  <c r="G2093" i="5"/>
  <c r="I2093" i="5"/>
  <c r="I1949" i="5"/>
  <c r="F1949" i="5"/>
  <c r="E1753" i="5"/>
  <c r="X1753" i="5" s="1"/>
  <c r="R1753" i="5"/>
  <c r="H1753" i="5"/>
  <c r="G1753" i="5"/>
  <c r="F1753" i="5"/>
  <c r="E1725" i="5"/>
  <c r="X1725" i="5" s="1"/>
  <c r="G1725" i="5"/>
  <c r="E1461" i="5"/>
  <c r="X1461" i="5" s="1"/>
  <c r="G1461" i="5"/>
  <c r="J2406" i="5"/>
  <c r="R2078" i="5"/>
  <c r="J1550" i="5"/>
  <c r="R2005" i="5"/>
  <c r="H2005" i="5"/>
  <c r="G1885" i="5"/>
  <c r="R1885" i="5"/>
  <c r="E1885" i="5"/>
  <c r="X1885" i="5" s="1"/>
  <c r="I1885" i="5"/>
  <c r="H1885" i="5"/>
  <c r="F1885" i="5"/>
  <c r="G1598" i="5"/>
  <c r="E1598" i="5"/>
  <c r="X1598" i="5" s="1"/>
  <c r="R1538" i="5"/>
  <c r="J1538" i="5"/>
  <c r="F1538" i="5"/>
  <c r="E1478" i="5"/>
  <c r="X1478" i="5" s="1"/>
  <c r="R1478" i="5"/>
  <c r="H2438" i="5"/>
  <c r="I2134" i="5"/>
  <c r="H1898" i="5"/>
  <c r="I2141" i="5"/>
  <c r="E2141" i="5"/>
  <c r="X2141" i="5" s="1"/>
  <c r="E2021" i="5"/>
  <c r="X2021" i="5" s="1"/>
  <c r="G2021" i="5"/>
  <c r="F2021" i="5"/>
  <c r="H2021" i="5"/>
  <c r="J2021" i="5"/>
  <c r="E1794" i="5"/>
  <c r="X1794" i="5" s="1"/>
  <c r="R1794" i="5"/>
  <c r="E1501" i="5"/>
  <c r="X1501" i="5" s="1"/>
  <c r="G1501" i="5"/>
  <c r="G2498" i="5"/>
  <c r="E2482" i="5"/>
  <c r="X2482" i="5" s="1"/>
  <c r="F2482" i="5"/>
  <c r="G2474" i="5"/>
  <c r="E2306" i="5"/>
  <c r="X2306" i="5" s="1"/>
  <c r="G2306" i="5"/>
  <c r="J2306" i="5"/>
  <c r="E2162" i="5"/>
  <c r="X2162" i="5" s="1"/>
  <c r="R2162" i="5"/>
  <c r="J2162" i="5"/>
  <c r="F2162" i="5"/>
  <c r="H2162" i="5"/>
  <c r="E1986" i="5"/>
  <c r="X1986" i="5" s="1"/>
  <c r="G1986" i="5"/>
  <c r="E1906" i="5"/>
  <c r="X1906" i="5" s="1"/>
  <c r="R1906" i="5"/>
  <c r="J1906" i="5"/>
  <c r="R1802" i="5"/>
  <c r="E1802" i="5"/>
  <c r="X1802" i="5" s="1"/>
  <c r="G1730" i="5"/>
  <c r="G1610" i="5"/>
  <c r="G1554" i="5"/>
  <c r="E1554" i="5"/>
  <c r="X1554" i="5" s="1"/>
  <c r="E1546" i="5"/>
  <c r="X1546" i="5" s="1"/>
  <c r="F1546" i="5"/>
  <c r="R1546" i="5"/>
  <c r="E1514" i="5"/>
  <c r="X1514" i="5" s="1"/>
  <c r="J1514" i="5"/>
  <c r="R1514" i="5"/>
  <c r="H1514" i="5"/>
  <c r="F1514" i="5"/>
  <c r="E1490" i="5"/>
  <c r="X1490" i="5" s="1"/>
  <c r="J1490" i="5"/>
  <c r="I1490" i="5"/>
  <c r="G1490" i="5"/>
  <c r="G1426" i="5"/>
  <c r="E1426" i="5"/>
  <c r="X1426" i="5" s="1"/>
  <c r="J2134" i="5"/>
  <c r="F1898" i="5"/>
  <c r="H1789" i="5"/>
  <c r="I1410" i="5"/>
  <c r="F1917" i="5"/>
  <c r="R2021" i="5"/>
  <c r="E2385" i="5"/>
  <c r="X2385" i="5" s="1"/>
  <c r="R2385" i="5"/>
  <c r="G2385" i="5"/>
  <c r="J2385" i="5"/>
  <c r="I2385" i="5"/>
  <c r="E2221" i="5"/>
  <c r="X2221" i="5" s="1"/>
  <c r="G2221" i="5"/>
  <c r="I2221" i="5"/>
  <c r="H2221" i="5"/>
  <c r="G2058" i="5"/>
  <c r="E2058" i="5"/>
  <c r="X2058" i="5" s="1"/>
  <c r="E1878" i="5"/>
  <c r="X1878" i="5" s="1"/>
  <c r="F1878" i="5"/>
  <c r="H1878" i="5"/>
  <c r="E1681" i="5"/>
  <c r="X1681" i="5" s="1"/>
  <c r="R1681" i="5"/>
  <c r="G1681" i="5"/>
  <c r="R1518" i="5"/>
  <c r="I1518" i="5"/>
  <c r="H1518" i="5"/>
  <c r="E1382" i="5"/>
  <c r="X1382" i="5" s="1"/>
  <c r="G1382" i="5"/>
  <c r="E2473" i="5"/>
  <c r="X2473" i="5" s="1"/>
  <c r="G2473" i="5"/>
  <c r="E2259" i="5"/>
  <c r="X2259" i="5" s="1"/>
  <c r="G2259" i="5"/>
  <c r="E1861" i="5"/>
  <c r="X1861" i="5" s="1"/>
  <c r="G1861" i="5"/>
  <c r="V2215" i="5"/>
  <c r="V2207" i="5"/>
  <c r="G2207" i="5"/>
  <c r="V1983" i="5"/>
  <c r="G1983" i="5"/>
  <c r="V1943" i="5"/>
  <c r="G1943" i="5"/>
  <c r="V1903" i="5"/>
  <c r="G1903" i="5"/>
  <c r="V1847" i="5"/>
  <c r="G1847" i="5"/>
  <c r="V1775" i="5"/>
  <c r="G1775" i="5"/>
  <c r="V1743" i="5"/>
  <c r="G1743" i="5"/>
  <c r="V1655" i="5"/>
  <c r="G1655" i="5"/>
  <c r="G2486" i="5"/>
  <c r="G2085" i="5"/>
  <c r="E2085" i="5"/>
  <c r="X2085" i="5" s="1"/>
  <c r="E1761" i="5"/>
  <c r="X1761" i="5" s="1"/>
  <c r="G1761" i="5"/>
  <c r="E1374" i="5"/>
  <c r="X1374" i="5" s="1"/>
  <c r="G1374" i="5"/>
  <c r="G2422" i="5"/>
  <c r="V2254" i="5"/>
  <c r="G2254" i="5"/>
  <c r="V2182" i="5"/>
  <c r="G2182" i="5"/>
  <c r="V2142" i="5"/>
  <c r="G2142" i="5"/>
  <c r="V2054" i="5"/>
  <c r="G2054" i="5"/>
  <c r="G2030" i="5"/>
  <c r="G1974" i="5"/>
  <c r="G1934" i="5"/>
  <c r="G1910" i="5"/>
  <c r="G1878" i="5"/>
  <c r="G1830" i="5"/>
  <c r="G1806" i="5"/>
  <c r="G1710" i="5"/>
  <c r="G1678" i="5"/>
  <c r="E1590" i="5"/>
  <c r="X1590" i="5" s="1"/>
  <c r="G1590" i="5"/>
  <c r="E1510" i="5"/>
  <c r="X1510" i="5" s="1"/>
  <c r="G1510" i="5"/>
  <c r="G1390" i="5"/>
  <c r="E1390" i="5"/>
  <c r="X1390" i="5" s="1"/>
  <c r="I2294" i="5"/>
  <c r="F1677" i="5"/>
  <c r="H2450" i="5"/>
  <c r="J1882" i="5"/>
  <c r="S2336" i="5"/>
  <c r="G2389" i="5"/>
  <c r="G2370" i="5"/>
  <c r="G2354" i="5"/>
  <c r="G2090" i="5"/>
  <c r="G2042" i="5"/>
  <c r="G2006" i="5"/>
  <c r="G1881" i="5"/>
  <c r="G1846" i="5"/>
  <c r="G1802" i="5"/>
  <c r="G1702" i="5"/>
  <c r="G1682" i="5"/>
  <c r="G1586" i="5"/>
  <c r="G1425" i="5"/>
  <c r="V2274" i="5"/>
  <c r="V2210" i="5"/>
  <c r="R2210" i="5" s="1"/>
  <c r="V2146" i="5"/>
  <c r="G2146" i="5" s="1"/>
  <c r="E2065" i="5"/>
  <c r="X2065" i="5" s="1"/>
  <c r="E1857" i="5"/>
  <c r="X1857" i="5" s="1"/>
  <c r="V1610" i="5"/>
  <c r="E1492" i="5"/>
  <c r="X1492" i="5" s="1"/>
  <c r="G1492" i="5"/>
  <c r="E1428" i="5"/>
  <c r="X1428" i="5" s="1"/>
  <c r="G1428" i="5"/>
  <c r="G1373" i="5"/>
  <c r="E1373" i="5"/>
  <c r="X1373" i="5" s="1"/>
  <c r="AB2162" i="5"/>
  <c r="R1890" i="5"/>
  <c r="I1677" i="5"/>
  <c r="AB2434" i="5"/>
  <c r="F1498" i="5"/>
  <c r="H1762" i="5"/>
  <c r="S2480" i="5"/>
  <c r="G2482" i="5"/>
  <c r="G2351" i="5"/>
  <c r="G2258" i="5"/>
  <c r="G2149" i="5"/>
  <c r="G1978" i="5"/>
  <c r="G1938" i="5"/>
  <c r="G1906" i="5"/>
  <c r="G1874" i="5"/>
  <c r="G1842" i="5"/>
  <c r="G1634" i="5"/>
  <c r="V2498" i="5"/>
  <c r="V2418" i="5"/>
  <c r="V2250" i="5"/>
  <c r="V2106" i="5"/>
  <c r="E1637" i="5"/>
  <c r="X1637" i="5" s="1"/>
  <c r="G1637" i="5"/>
  <c r="E1438" i="5"/>
  <c r="X1438" i="5" s="1"/>
  <c r="G1438" i="5"/>
  <c r="E1372" i="5"/>
  <c r="X1372" i="5" s="1"/>
  <c r="G1372" i="5"/>
  <c r="J2218" i="5"/>
  <c r="H1644" i="5"/>
  <c r="AB2298" i="5"/>
  <c r="AB2202" i="5"/>
  <c r="R1882" i="5"/>
  <c r="I2218" i="5"/>
  <c r="G2457" i="5"/>
  <c r="G2383" i="5"/>
  <c r="G2367" i="5"/>
  <c r="G2298" i="5"/>
  <c r="G2226" i="5"/>
  <c r="G1674" i="5"/>
  <c r="G1522" i="5"/>
  <c r="G1500" i="5"/>
  <c r="G1370" i="5"/>
  <c r="V2350" i="5"/>
  <c r="G1918" i="5"/>
  <c r="E1918" i="5"/>
  <c r="X1918" i="5" s="1"/>
  <c r="E1620" i="5"/>
  <c r="X1620" i="5" s="1"/>
  <c r="G1620" i="5"/>
  <c r="G1541" i="5"/>
  <c r="E1541" i="5"/>
  <c r="X1541" i="5" s="1"/>
  <c r="G1469" i="5"/>
  <c r="E1469" i="5"/>
  <c r="X1469" i="5" s="1"/>
  <c r="G2242" i="5"/>
  <c r="V2242" i="5"/>
  <c r="G2194" i="5"/>
  <c r="G2170" i="5"/>
  <c r="G2162" i="5"/>
  <c r="V2130" i="5"/>
  <c r="G2130" i="5" s="1"/>
  <c r="V2098" i="5"/>
  <c r="G2098" i="5"/>
  <c r="V2002" i="5"/>
  <c r="G2002" i="5" s="1"/>
  <c r="G1922" i="5"/>
  <c r="V1746" i="5"/>
  <c r="G1746" i="5" s="1"/>
  <c r="G1738" i="5"/>
  <c r="G1714" i="5"/>
  <c r="G1690" i="5"/>
  <c r="V1650" i="5"/>
  <c r="G1650" i="5" s="1"/>
  <c r="V1626" i="5"/>
  <c r="G1626" i="5"/>
  <c r="G1546" i="5"/>
  <c r="G1538" i="5"/>
  <c r="G1482" i="5"/>
  <c r="V1482" i="5"/>
  <c r="V1458" i="5"/>
  <c r="G1450" i="5"/>
  <c r="V1418" i="5"/>
  <c r="V1402" i="5"/>
  <c r="G1402" i="5"/>
  <c r="G1386" i="5"/>
  <c r="V1362" i="5"/>
  <c r="G1362" i="5" s="1"/>
  <c r="J2382" i="5"/>
  <c r="F2085" i="5"/>
  <c r="AB2450" i="5"/>
  <c r="R1874" i="5"/>
  <c r="J2186" i="5"/>
  <c r="AB1594" i="5"/>
  <c r="S2328" i="5"/>
  <c r="G2317" i="5"/>
  <c r="G1826" i="5"/>
  <c r="G1786" i="5"/>
  <c r="G1578" i="5"/>
  <c r="G1532" i="5"/>
  <c r="V2366" i="5"/>
  <c r="G2366" i="5" s="1"/>
  <c r="V2194" i="5"/>
  <c r="V1866" i="5"/>
  <c r="G1866" i="5" s="1"/>
  <c r="E1793" i="5"/>
  <c r="X1793" i="5" s="1"/>
  <c r="G1793" i="5"/>
  <c r="E1446" i="5"/>
  <c r="X1446" i="5" s="1"/>
  <c r="G1446" i="5"/>
  <c r="E1409" i="5"/>
  <c r="X1409" i="5" s="1"/>
  <c r="G1409" i="5"/>
  <c r="E1396" i="5"/>
  <c r="X1396" i="5" s="1"/>
  <c r="G1396" i="5"/>
  <c r="V1726" i="5"/>
  <c r="G1726" i="5" s="1"/>
  <c r="V1678" i="5"/>
  <c r="AB2216" i="5"/>
  <c r="G1838" i="5"/>
  <c r="G1782" i="5"/>
  <c r="G1734" i="5"/>
  <c r="G1694" i="5"/>
  <c r="G1606" i="5"/>
  <c r="E2145" i="5"/>
  <c r="X2145" i="5" s="1"/>
  <c r="E1813" i="5"/>
  <c r="X1813" i="5" s="1"/>
  <c r="S12" i="5"/>
  <c r="S1176" i="5"/>
  <c r="S198" i="5"/>
  <c r="S153" i="5"/>
  <c r="S658" i="5"/>
  <c r="S897" i="5"/>
  <c r="S1133" i="5"/>
  <c r="S870" i="5"/>
  <c r="S831" i="5"/>
  <c r="S828" i="5"/>
  <c r="S495" i="5"/>
  <c r="S742" i="5"/>
  <c r="S58" i="5"/>
  <c r="S201" i="5"/>
  <c r="S280" i="5"/>
  <c r="S333" i="5"/>
  <c r="S370" i="5"/>
  <c r="S785" i="5"/>
  <c r="E1458" i="5" l="1"/>
  <c r="X1458" i="5" s="1"/>
  <c r="H1458" i="5"/>
  <c r="J1458" i="5"/>
  <c r="I1458" i="5"/>
  <c r="R1458" i="5"/>
  <c r="F1458" i="5"/>
  <c r="E2194" i="5"/>
  <c r="X2194" i="5" s="1"/>
  <c r="H2194" i="5"/>
  <c r="J2194" i="5"/>
  <c r="I2194" i="5"/>
  <c r="F2194" i="5"/>
  <c r="R2194" i="5"/>
  <c r="E1482" i="5"/>
  <c r="X1482" i="5" s="1"/>
  <c r="J1482" i="5"/>
  <c r="I1482" i="5"/>
  <c r="R1482" i="5"/>
  <c r="H1482" i="5"/>
  <c r="F1482" i="5"/>
  <c r="E2242" i="5"/>
  <c r="X2242" i="5" s="1"/>
  <c r="H2242" i="5"/>
  <c r="F2242" i="5"/>
  <c r="R2242" i="5"/>
  <c r="J2242" i="5"/>
  <c r="I2242" i="5"/>
  <c r="E2106" i="5"/>
  <c r="X2106" i="5" s="1"/>
  <c r="H2106" i="5"/>
  <c r="J2106" i="5"/>
  <c r="R2106" i="5"/>
  <c r="I2106" i="5"/>
  <c r="F2106" i="5"/>
  <c r="E2274" i="5"/>
  <c r="X2274" i="5" s="1"/>
  <c r="J2274" i="5"/>
  <c r="I2274" i="5"/>
  <c r="H2274" i="5"/>
  <c r="F2274" i="5"/>
  <c r="R2274" i="5"/>
  <c r="E2182" i="5"/>
  <c r="X2182" i="5" s="1"/>
  <c r="I2182" i="5"/>
  <c r="H2182" i="5"/>
  <c r="F2182" i="5"/>
  <c r="R2182" i="5"/>
  <c r="J2182" i="5"/>
  <c r="E1743" i="5"/>
  <c r="X1743" i="5" s="1"/>
  <c r="I1743" i="5"/>
  <c r="F1743" i="5"/>
  <c r="H1743" i="5"/>
  <c r="R1743" i="5"/>
  <c r="J1743" i="5"/>
  <c r="E1943" i="5"/>
  <c r="X1943" i="5" s="1"/>
  <c r="F1943" i="5"/>
  <c r="R1943" i="5"/>
  <c r="J1943" i="5"/>
  <c r="I1943" i="5"/>
  <c r="H1943" i="5"/>
  <c r="E2350" i="5"/>
  <c r="X2350" i="5" s="1"/>
  <c r="I2350" i="5"/>
  <c r="F2350" i="5"/>
  <c r="R2350" i="5"/>
  <c r="J2350" i="5"/>
  <c r="H2350" i="5"/>
  <c r="E2418" i="5"/>
  <c r="X2418" i="5" s="1"/>
  <c r="G2418" i="5"/>
  <c r="F2418" i="5"/>
  <c r="J2418" i="5"/>
  <c r="R2418" i="5"/>
  <c r="I2418" i="5"/>
  <c r="H2418" i="5"/>
  <c r="E2254" i="5"/>
  <c r="X2254" i="5" s="1"/>
  <c r="R2254" i="5"/>
  <c r="J2254" i="5"/>
  <c r="I2254" i="5"/>
  <c r="F2254" i="5"/>
  <c r="H2254" i="5"/>
  <c r="E1775" i="5"/>
  <c r="X1775" i="5" s="1"/>
  <c r="F1775" i="5"/>
  <c r="H1775" i="5"/>
  <c r="R1775" i="5"/>
  <c r="J1775" i="5"/>
  <c r="I1775" i="5"/>
  <c r="E1983" i="5"/>
  <c r="X1983" i="5" s="1"/>
  <c r="H1983" i="5"/>
  <c r="F1983" i="5"/>
  <c r="R1983" i="5"/>
  <c r="J1983" i="5"/>
  <c r="I1983" i="5"/>
  <c r="G2106" i="5"/>
  <c r="G2274" i="5"/>
  <c r="E1402" i="5"/>
  <c r="X1402" i="5" s="1"/>
  <c r="R1402" i="5"/>
  <c r="I1402" i="5"/>
  <c r="J1402" i="5"/>
  <c r="H1402" i="5"/>
  <c r="F1402" i="5"/>
  <c r="E2098" i="5"/>
  <c r="X2098" i="5" s="1"/>
  <c r="F2098" i="5"/>
  <c r="I2098" i="5"/>
  <c r="H2098" i="5"/>
  <c r="R2098" i="5"/>
  <c r="J2098" i="5"/>
  <c r="I1418" i="5"/>
  <c r="H1418" i="5"/>
  <c r="R1418" i="5"/>
  <c r="F1418" i="5"/>
  <c r="E1418" i="5"/>
  <c r="X1418" i="5" s="1"/>
  <c r="J1418" i="5"/>
  <c r="E2498" i="5"/>
  <c r="I2498" i="5"/>
  <c r="F2498" i="5"/>
  <c r="J2498" i="5"/>
  <c r="H2498" i="5"/>
  <c r="R2498" i="5"/>
  <c r="E1610" i="5"/>
  <c r="X1610" i="5" s="1"/>
  <c r="F1610" i="5"/>
  <c r="R1610" i="5"/>
  <c r="J1610" i="5"/>
  <c r="I1610" i="5"/>
  <c r="H1610" i="5"/>
  <c r="G2350" i="5"/>
  <c r="E2250" i="5"/>
  <c r="X2250" i="5" s="1"/>
  <c r="I2250" i="5"/>
  <c r="H2250" i="5"/>
  <c r="F2250" i="5"/>
  <c r="R2250" i="5"/>
  <c r="J2250" i="5"/>
  <c r="G2250" i="5"/>
  <c r="E2130" i="5"/>
  <c r="X2130" i="5" s="1"/>
  <c r="R2130" i="5"/>
  <c r="I2130" i="5"/>
  <c r="H2130" i="5"/>
  <c r="J2130" i="5"/>
  <c r="F2130" i="5"/>
  <c r="E2054" i="5"/>
  <c r="X2054" i="5" s="1"/>
  <c r="J2054" i="5"/>
  <c r="I2054" i="5"/>
  <c r="H2054" i="5"/>
  <c r="F2054" i="5"/>
  <c r="R2054" i="5"/>
  <c r="E1847" i="5"/>
  <c r="X1847" i="5" s="1"/>
  <c r="I1847" i="5"/>
  <c r="F1847" i="5"/>
  <c r="H1847" i="5"/>
  <c r="R1847" i="5"/>
  <c r="J1847" i="5"/>
  <c r="E2207" i="5"/>
  <c r="X2207" i="5" s="1"/>
  <c r="I2207" i="5"/>
  <c r="R2207" i="5"/>
  <c r="J2207" i="5"/>
  <c r="F2207" i="5"/>
  <c r="H2207" i="5"/>
  <c r="G1418" i="5"/>
  <c r="E1746" i="5"/>
  <c r="X1746" i="5" s="1"/>
  <c r="I1746" i="5"/>
  <c r="R1746" i="5"/>
  <c r="H1746" i="5"/>
  <c r="J1746" i="5"/>
  <c r="F1746" i="5"/>
  <c r="E1678" i="5"/>
  <c r="X1678" i="5" s="1"/>
  <c r="J1678" i="5"/>
  <c r="H1678" i="5"/>
  <c r="F1678" i="5"/>
  <c r="R1678" i="5"/>
  <c r="I1678" i="5"/>
  <c r="E1626" i="5"/>
  <c r="X1626" i="5" s="1"/>
  <c r="R1626" i="5"/>
  <c r="J1626" i="5"/>
  <c r="I1626" i="5"/>
  <c r="H1626" i="5"/>
  <c r="F1626" i="5"/>
  <c r="E2215" i="5"/>
  <c r="X2215" i="5" s="1"/>
  <c r="F2215" i="5"/>
  <c r="J2215" i="5"/>
  <c r="R2215" i="5"/>
  <c r="H2215" i="5"/>
  <c r="I2215" i="5"/>
  <c r="E2366" i="5"/>
  <c r="X2366" i="5" s="1"/>
  <c r="F2366" i="5"/>
  <c r="H2366" i="5"/>
  <c r="R2366" i="5"/>
  <c r="I2366" i="5"/>
  <c r="J2366" i="5"/>
  <c r="E1726" i="5"/>
  <c r="X1726" i="5" s="1"/>
  <c r="F1726" i="5"/>
  <c r="I1726" i="5"/>
  <c r="J1726" i="5"/>
  <c r="R1726" i="5"/>
  <c r="H1726" i="5"/>
  <c r="G1458" i="5"/>
  <c r="E2146" i="5"/>
  <c r="X2146" i="5" s="1"/>
  <c r="F2146" i="5"/>
  <c r="J2146" i="5"/>
  <c r="R2146" i="5"/>
  <c r="H2146" i="5"/>
  <c r="I2146" i="5"/>
  <c r="E2142" i="5"/>
  <c r="X2142" i="5" s="1"/>
  <c r="R2142" i="5"/>
  <c r="F2142" i="5"/>
  <c r="H2142" i="5"/>
  <c r="I2142" i="5"/>
  <c r="J2142" i="5"/>
  <c r="E1655" i="5"/>
  <c r="X1655" i="5" s="1"/>
  <c r="R1655" i="5"/>
  <c r="I1655" i="5"/>
  <c r="J1655" i="5"/>
  <c r="H1655" i="5"/>
  <c r="F1655" i="5"/>
  <c r="E1903" i="5"/>
  <c r="X1903" i="5" s="1"/>
  <c r="I1903" i="5"/>
  <c r="R1903" i="5"/>
  <c r="H1903" i="5"/>
  <c r="F1903" i="5"/>
  <c r="J1903" i="5"/>
  <c r="G2215" i="5"/>
  <c r="E1866" i="5"/>
  <c r="X1866" i="5" s="1"/>
  <c r="R1866" i="5"/>
  <c r="H1866" i="5"/>
  <c r="J1866" i="5"/>
  <c r="F1866" i="5"/>
  <c r="I1866" i="5"/>
  <c r="E1362" i="5"/>
  <c r="X1362" i="5" s="1"/>
  <c r="F1362" i="5"/>
  <c r="R1362" i="5"/>
  <c r="J1362" i="5"/>
  <c r="I1362" i="5"/>
  <c r="H1362" i="5"/>
  <c r="E1650" i="5"/>
  <c r="X1650" i="5" s="1"/>
  <c r="J1650" i="5"/>
  <c r="F1650" i="5"/>
  <c r="R1650" i="5"/>
  <c r="H1650" i="5"/>
  <c r="I1650" i="5"/>
  <c r="E2002" i="5"/>
  <c r="X2002" i="5" s="1"/>
  <c r="H2002" i="5"/>
  <c r="F2002" i="5"/>
  <c r="R2002" i="5"/>
  <c r="J2002" i="5"/>
  <c r="I2002" i="5"/>
  <c r="S16" i="5"/>
  <c r="S1224" i="5"/>
  <c r="S588" i="5"/>
  <c r="S23" i="5"/>
  <c r="S316" i="5"/>
  <c r="S52" i="5"/>
  <c r="S1057" i="5"/>
  <c r="S291" i="5"/>
  <c r="S500" i="5"/>
  <c r="S523" i="5"/>
  <c r="S293" i="5"/>
  <c r="S1231" i="5"/>
  <c r="S725" i="5"/>
  <c r="S842" i="5"/>
  <c r="S1054" i="5"/>
  <c r="S298" i="5"/>
  <c r="S251" i="5"/>
  <c r="S328" i="5"/>
  <c r="S976" i="5"/>
  <c r="S1050" i="5"/>
  <c r="S185" i="5"/>
  <c r="S31" i="5"/>
  <c r="S852" i="5"/>
  <c r="S65" i="5"/>
  <c r="S352" i="5"/>
  <c r="S802" i="5"/>
  <c r="S657" i="5"/>
  <c r="S130" i="5"/>
  <c r="S740" i="5"/>
  <c r="S1024" i="5"/>
  <c r="S769" i="5"/>
  <c r="S998" i="5"/>
  <c r="S863" i="5"/>
  <c r="S147" i="5"/>
  <c r="S508" i="5"/>
  <c r="S1192" i="5"/>
  <c r="S60" i="5"/>
  <c r="S1205" i="5"/>
  <c r="S256" i="5"/>
  <c r="S1171" i="5"/>
  <c r="S912" i="5"/>
  <c r="S1141" i="5"/>
  <c r="S305" i="5"/>
  <c r="S414" i="5"/>
  <c r="S1053" i="5"/>
  <c r="S816" i="5"/>
  <c r="S541" i="5"/>
  <c r="S546" i="5"/>
  <c r="S839" i="5"/>
  <c r="S79" i="5"/>
  <c r="S922" i="5"/>
  <c r="S743" i="5"/>
  <c r="S621" i="5"/>
  <c r="S193" i="5"/>
  <c r="S84" i="5"/>
  <c r="S99" i="5"/>
  <c r="S557" i="5"/>
  <c r="S425" i="5"/>
  <c r="S600" i="5"/>
  <c r="S862" i="5"/>
  <c r="S1204" i="5"/>
  <c r="S1128" i="5"/>
  <c r="S121" i="5"/>
  <c r="S451" i="5"/>
  <c r="S590" i="5"/>
  <c r="S957" i="5"/>
  <c r="S80" i="5"/>
  <c r="S701" i="5"/>
  <c r="S479" i="5"/>
  <c r="S56" i="5"/>
  <c r="S1139" i="5"/>
  <c r="S1100" i="5"/>
  <c r="S899" i="5"/>
  <c r="S836" i="5"/>
  <c r="S1206" i="5"/>
  <c r="S858" i="5"/>
  <c r="S1072" i="5"/>
  <c r="S502" i="5"/>
  <c r="S188" i="5"/>
  <c r="S216" i="5"/>
  <c r="S576" i="5"/>
  <c r="S765" i="5"/>
  <c r="S607" i="5"/>
  <c r="S829" i="5"/>
  <c r="S1039" i="5"/>
  <c r="S87" i="5"/>
  <c r="S1004" i="5"/>
  <c r="S1132" i="5"/>
  <c r="S947" i="5"/>
  <c r="S481" i="5"/>
  <c r="S984" i="5"/>
  <c r="S602" i="5"/>
  <c r="S1125" i="5"/>
  <c r="S510" i="5"/>
  <c r="S989" i="5"/>
  <c r="S325" i="5"/>
  <c r="S653" i="5"/>
  <c r="S1030" i="5"/>
  <c r="S1166" i="5"/>
  <c r="S1151" i="5"/>
  <c r="S913" i="5"/>
  <c r="S485" i="5"/>
  <c r="S1045" i="5"/>
  <c r="S724" i="5"/>
  <c r="S1218" i="5"/>
  <c r="S287" i="5"/>
  <c r="S1136" i="5"/>
  <c r="S932" i="5"/>
  <c r="S1187" i="5"/>
  <c r="S986" i="5"/>
  <c r="S1129" i="5"/>
  <c r="S341" i="5"/>
  <c r="S644" i="5"/>
  <c r="S376" i="5"/>
  <c r="S637" i="5"/>
  <c r="S888" i="5"/>
  <c r="S514" i="5"/>
  <c r="S1155" i="5"/>
  <c r="S1081" i="5"/>
  <c r="S890" i="5"/>
  <c r="S45" i="5"/>
  <c r="S421" i="5"/>
  <c r="S159" i="5"/>
  <c r="S613" i="5"/>
  <c r="S1194" i="5"/>
  <c r="S1056" i="5"/>
  <c r="S734" i="5"/>
  <c r="S982" i="5"/>
  <c r="S288" i="5"/>
  <c r="S122" i="5"/>
  <c r="S797" i="5"/>
  <c r="S8" i="5"/>
  <c r="S792" i="5"/>
  <c r="S651" i="5"/>
  <c r="S594" i="5"/>
  <c r="S1013" i="5"/>
  <c r="S1034" i="5"/>
  <c r="S962" i="5"/>
  <c r="S239" i="5"/>
  <c r="S88" i="5"/>
  <c r="S410" i="5"/>
  <c r="S462" i="5"/>
  <c r="S19" i="5"/>
  <c r="S236" i="5"/>
  <c r="S1106" i="5"/>
  <c r="S929" i="5"/>
  <c r="S615" i="5"/>
  <c r="S322" i="5"/>
  <c r="S925" i="5"/>
  <c r="S654" i="5"/>
  <c r="S537" i="5"/>
  <c r="S1255" i="5"/>
  <c r="S1049" i="5"/>
  <c r="S1096" i="5"/>
  <c r="S1138" i="5"/>
  <c r="S200" i="5"/>
  <c r="S935" i="5"/>
  <c r="S954" i="5"/>
  <c r="S74" i="5"/>
  <c r="S1001" i="5"/>
  <c r="S211" i="5"/>
  <c r="S348" i="5"/>
  <c r="S1103" i="5"/>
  <c r="S1078" i="5"/>
  <c r="S302" i="5"/>
  <c r="S675" i="5"/>
  <c r="S347" i="5"/>
  <c r="S1247" i="5"/>
  <c r="S741" i="5"/>
  <c r="S478" i="5"/>
  <c r="S902" i="5"/>
  <c r="S960" i="5"/>
  <c r="S472" i="5"/>
  <c r="S82" i="5"/>
  <c r="S197" i="5"/>
  <c r="S967" i="5"/>
  <c r="S1071" i="5"/>
  <c r="S292" i="5"/>
  <c r="S1033" i="5"/>
  <c r="S905" i="5"/>
  <c r="S646" i="5"/>
  <c r="S934" i="5"/>
  <c r="S524" i="5"/>
  <c r="S434" i="5"/>
  <c r="S515" i="5"/>
  <c r="S389" i="5"/>
  <c r="S476" i="5"/>
  <c r="S51" i="5"/>
  <c r="S506" i="5"/>
  <c r="S894" i="5"/>
  <c r="S753" i="5"/>
  <c r="S784" i="5"/>
  <c r="S1225" i="5"/>
  <c r="S98" i="5"/>
  <c r="S313" i="5"/>
  <c r="S1097" i="5"/>
  <c r="S917" i="5"/>
  <c r="S100" i="5"/>
  <c r="S1208" i="5"/>
  <c r="S178" i="5"/>
  <c r="S694" i="5"/>
  <c r="S633" i="5"/>
  <c r="S544" i="5"/>
  <c r="S443" i="5"/>
  <c r="S603" i="5"/>
  <c r="S1207" i="5"/>
  <c r="S487" i="5"/>
  <c r="S796" i="5"/>
  <c r="S181" i="5"/>
  <c r="S907" i="5"/>
  <c r="S1219" i="5"/>
  <c r="S787" i="5"/>
  <c r="S624" i="5"/>
  <c r="S1184" i="5"/>
  <c r="S1074" i="5"/>
  <c r="S1000" i="5"/>
  <c r="S68" i="5"/>
  <c r="S939" i="5"/>
  <c r="S300" i="5"/>
  <c r="S307" i="5"/>
  <c r="S446" i="5"/>
  <c r="S1217" i="5"/>
  <c r="S768" i="5"/>
  <c r="S261" i="5"/>
  <c r="S243" i="5"/>
  <c r="S795" i="5"/>
  <c r="S270" i="5"/>
  <c r="S413" i="5"/>
  <c r="S517" i="5"/>
  <c r="S150" i="5"/>
  <c r="S1164" i="5"/>
  <c r="S1058" i="5"/>
  <c r="S160" i="5"/>
  <c r="S1002" i="5"/>
  <c r="S860" i="5"/>
  <c r="S1195" i="5"/>
  <c r="S978" i="5"/>
  <c r="S482" i="5"/>
  <c r="S32" i="5"/>
  <c r="S469" i="5"/>
  <c r="S838" i="5"/>
  <c r="S1144" i="5"/>
  <c r="S904" i="5"/>
  <c r="S1251" i="5"/>
  <c r="S183" i="5"/>
  <c r="S555" i="5"/>
  <c r="S1200" i="5"/>
  <c r="S540" i="5"/>
  <c r="S1043" i="5"/>
  <c r="S217" i="5"/>
  <c r="S1198" i="5"/>
  <c r="S554" i="5"/>
  <c r="S972" i="5"/>
  <c r="S813" i="5"/>
  <c r="S593" i="5"/>
  <c r="S570" i="5"/>
  <c r="S923" i="5"/>
  <c r="S1161" i="5"/>
  <c r="S628" i="5"/>
  <c r="S519" i="5"/>
  <c r="S648" i="5"/>
  <c r="S447" i="5"/>
  <c r="S433" i="5"/>
  <c r="S710" i="5"/>
  <c r="S814" i="5"/>
  <c r="S1159" i="5"/>
  <c r="S453" i="5"/>
  <c r="S873" i="5"/>
  <c r="S294" i="5"/>
  <c r="S1182" i="5"/>
  <c r="S1216" i="5"/>
  <c r="S572" i="5"/>
  <c r="S70" i="5"/>
  <c r="S595" i="5"/>
  <c r="S966" i="5"/>
  <c r="S83" i="5"/>
  <c r="S1140" i="5"/>
  <c r="S337" i="5"/>
  <c r="S692" i="5"/>
  <c r="S214" i="5"/>
  <c r="S623" i="5"/>
  <c r="S911" i="5"/>
  <c r="S659" i="5"/>
  <c r="S756" i="5"/>
  <c r="S383" i="5"/>
  <c r="S1185" i="5"/>
  <c r="S186" i="5"/>
  <c r="S41" i="5"/>
  <c r="S430" i="5"/>
  <c r="S681" i="5"/>
  <c r="S892" i="5"/>
  <c r="S271" i="5"/>
  <c r="S918" i="5"/>
  <c r="S257" i="5"/>
  <c r="S1150" i="5"/>
  <c r="S587" i="5"/>
  <c r="S670" i="5"/>
  <c r="S365" i="5"/>
  <c r="S697" i="5"/>
  <c r="S112" i="5"/>
  <c r="S871" i="5"/>
  <c r="S827" i="5"/>
  <c r="S682" i="5"/>
  <c r="S419" i="5"/>
  <c r="S1110" i="5"/>
  <c r="S948" i="5"/>
  <c r="S401" i="5"/>
  <c r="S1115" i="5"/>
  <c r="S910" i="5"/>
  <c r="S525" i="5"/>
  <c r="S746" i="5"/>
  <c r="S1099" i="5"/>
  <c r="S390" i="5"/>
  <c r="S155" i="5"/>
  <c r="S491" i="5"/>
  <c r="S114" i="5"/>
  <c r="S426" i="5"/>
  <c r="S108" i="5"/>
  <c r="S981" i="5"/>
  <c r="S956" i="5"/>
  <c r="S898" i="5"/>
  <c r="S399" i="5"/>
  <c r="S997" i="5"/>
  <c r="S556" i="5"/>
  <c r="S1168" i="5"/>
  <c r="S477" i="5"/>
  <c r="S496" i="5"/>
  <c r="S1240" i="5"/>
  <c r="S148" i="5"/>
  <c r="S398" i="5"/>
  <c r="S1101" i="5"/>
  <c r="S358" i="5"/>
  <c r="S822" i="5"/>
  <c r="S208" i="5"/>
  <c r="S199" i="5"/>
  <c r="S757" i="5"/>
  <c r="S449" i="5"/>
  <c r="S974" i="5"/>
  <c r="S229" i="5"/>
  <c r="S471" i="5"/>
  <c r="S1253" i="5"/>
  <c r="S751" i="5"/>
  <c r="S772" i="5"/>
  <c r="S187" i="5"/>
  <c r="S1008" i="5"/>
  <c r="S717" i="5"/>
  <c r="S66" i="5"/>
  <c r="S377" i="5"/>
  <c r="S591" i="5"/>
  <c r="S896" i="5"/>
  <c r="S37" i="5"/>
  <c r="S484" i="5"/>
  <c r="S800" i="5"/>
  <c r="S380" i="5"/>
  <c r="S584" i="5"/>
  <c r="S439" i="5"/>
  <c r="S707" i="5"/>
  <c r="S54" i="5"/>
  <c r="S1190" i="5"/>
  <c r="S135" i="5"/>
  <c r="S411" i="5"/>
  <c r="S994" i="5"/>
  <c r="S137" i="5"/>
  <c r="S319" i="5"/>
  <c r="S612" i="5"/>
  <c r="S1032" i="5"/>
  <c r="S1237" i="5"/>
  <c r="S1068" i="5"/>
  <c r="S931" i="5"/>
  <c r="S379" i="5"/>
  <c r="S1094" i="5"/>
  <c r="S351" i="5"/>
  <c r="S722" i="5"/>
  <c r="S233" i="5"/>
  <c r="S752" i="5"/>
  <c r="S758" i="5"/>
  <c r="S629" i="5"/>
  <c r="S1116" i="5"/>
  <c r="S315" i="5"/>
  <c r="S29" i="5"/>
  <c r="S1067" i="5"/>
  <c r="S520" i="5"/>
  <c r="S850" i="5"/>
  <c r="S1059" i="5"/>
  <c r="S992" i="5"/>
  <c r="S85" i="5"/>
  <c r="S977" i="5"/>
  <c r="S324" i="5"/>
  <c r="S733" i="5"/>
  <c r="S285" i="5"/>
  <c r="S730" i="5"/>
  <c r="S1220" i="5"/>
  <c r="S408" i="5"/>
  <c r="S180" i="5"/>
  <c r="S152" i="5"/>
  <c r="S1051" i="5"/>
  <c r="S577" i="5"/>
  <c r="S1007" i="5"/>
  <c r="S266" i="5"/>
  <c r="S104" i="5"/>
  <c r="S1014" i="5"/>
  <c r="S702" i="5"/>
  <c r="S35" i="5"/>
  <c r="S310" i="5"/>
  <c r="S119" i="5"/>
  <c r="S667" i="5"/>
  <c r="S1158" i="5"/>
  <c r="S1080" i="5"/>
  <c r="S391" i="5"/>
  <c r="S284" i="5"/>
  <c r="S915" i="5"/>
  <c r="S154" i="5"/>
  <c r="S1010" i="5"/>
  <c r="S195" i="5"/>
  <c r="S609" i="5"/>
  <c r="S739" i="5"/>
  <c r="S551" i="5"/>
  <c r="S801" i="5"/>
  <c r="S468" i="5"/>
  <c r="S1212" i="5"/>
  <c r="S1095" i="5"/>
  <c r="S336" i="5"/>
  <c r="S1213" i="5"/>
  <c r="S1069" i="5"/>
  <c r="S581" i="5"/>
  <c r="S222" i="5"/>
  <c r="S409" i="5"/>
  <c r="S1031" i="5"/>
  <c r="S552" i="5"/>
  <c r="S920" i="5"/>
  <c r="S655" i="5"/>
  <c r="S290" i="5"/>
  <c r="S227" i="5"/>
  <c r="S776" i="5"/>
  <c r="S90" i="5"/>
  <c r="S1075" i="5"/>
  <c r="S511" i="5"/>
  <c r="S626" i="5"/>
  <c r="S206" i="5"/>
  <c r="S260" i="5"/>
  <c r="S1086" i="5"/>
  <c r="S1167" i="5"/>
  <c r="S774" i="5"/>
  <c r="S605" i="5"/>
  <c r="S102" i="5"/>
  <c r="S57" i="5"/>
  <c r="S1117" i="5"/>
  <c r="S693" i="5"/>
  <c r="S404" i="5"/>
  <c r="S527" i="5"/>
  <c r="S253" i="5"/>
  <c r="S942" i="5"/>
  <c r="S980" i="5"/>
  <c r="S493" i="5"/>
  <c r="S770" i="5"/>
  <c r="S726" i="5"/>
  <c r="S1146" i="5"/>
  <c r="S272" i="5"/>
  <c r="S803" i="5"/>
  <c r="S549" i="5"/>
  <c r="S320" i="5"/>
  <c r="S622" i="5"/>
  <c r="S507" i="5"/>
  <c r="S220" i="5"/>
  <c r="S248" i="5"/>
  <c r="S854" i="5"/>
  <c r="S1246" i="5"/>
  <c r="S999" i="5"/>
  <c r="S579" i="5"/>
  <c r="S530" i="5"/>
  <c r="S760" i="5"/>
  <c r="S1174" i="5"/>
  <c r="S1122" i="5"/>
  <c r="S309" i="5"/>
  <c r="S664" i="5"/>
  <c r="S975" i="5"/>
  <c r="S444" i="5"/>
  <c r="S455" i="5"/>
  <c r="S665" i="5"/>
  <c r="S1256" i="5"/>
  <c r="S878" i="5"/>
  <c r="S943" i="5"/>
  <c r="S773" i="5"/>
  <c r="S738" i="5"/>
  <c r="S306" i="5"/>
  <c r="S486" i="5"/>
  <c r="S71" i="5"/>
  <c r="S1108" i="5"/>
  <c r="S353" i="5"/>
  <c r="S161" i="5"/>
  <c r="S367" i="5"/>
  <c r="S964" i="5"/>
  <c r="S103" i="5"/>
  <c r="S1215" i="5"/>
  <c r="S771" i="5"/>
  <c r="S1111" i="5"/>
  <c r="S1022" i="5"/>
  <c r="S1040" i="5"/>
  <c r="S432" i="5"/>
  <c r="S237" i="5"/>
  <c r="S132" i="5"/>
  <c r="S262" i="5"/>
  <c r="S940" i="5"/>
  <c r="S1042" i="5"/>
  <c r="S563" i="5"/>
  <c r="S91" i="5"/>
  <c r="S304" i="5"/>
  <c r="S573" i="5"/>
  <c r="S824" i="5"/>
  <c r="S64" i="5"/>
  <c r="S378" i="5"/>
  <c r="S1191" i="5"/>
  <c r="S503" i="5"/>
  <c r="S919" i="5"/>
  <c r="S441" i="5"/>
  <c r="S558" i="5"/>
  <c r="S1173" i="5"/>
  <c r="S44" i="5"/>
  <c r="S533" i="5"/>
  <c r="S1026" i="5"/>
  <c r="S360" i="5"/>
  <c r="S364" i="5"/>
  <c r="S151" i="5"/>
  <c r="S1091" i="5"/>
  <c r="S279" i="5"/>
  <c r="S318" i="5"/>
  <c r="S671" i="5"/>
  <c r="S385" i="5"/>
  <c r="S950" i="5"/>
  <c r="S393" i="5"/>
  <c r="S875" i="5"/>
  <c r="S1046" i="5"/>
  <c r="S916" i="5"/>
  <c r="S951" i="5"/>
  <c r="S109" i="5"/>
  <c r="S823" i="5"/>
  <c r="S321" i="5"/>
  <c r="S1079" i="5"/>
  <c r="S124" i="5"/>
  <c r="S1020" i="5"/>
  <c r="S36" i="5"/>
  <c r="S1210" i="5"/>
  <c r="S711" i="5"/>
  <c r="S73" i="5"/>
  <c r="S990" i="5"/>
  <c r="S162" i="5"/>
  <c r="S965" i="5"/>
  <c r="S687" i="5"/>
  <c r="S1236" i="5"/>
  <c r="S678" i="5"/>
  <c r="S428" i="5"/>
  <c r="S571" i="5"/>
  <c r="S1120" i="5"/>
  <c r="S240" i="5"/>
  <c r="S128" i="5"/>
  <c r="S40" i="5"/>
  <c r="S1037" i="5"/>
  <c r="S53" i="5"/>
  <c r="S47" i="5"/>
  <c r="S958" i="5"/>
  <c r="S467" i="5"/>
  <c r="S945" i="5"/>
  <c r="S810" i="5"/>
  <c r="S33" i="5"/>
  <c r="S422" i="5"/>
  <c r="S118" i="5"/>
  <c r="S786" i="5"/>
  <c r="S614" i="5"/>
  <c r="S560" i="5"/>
  <c r="S531" i="5"/>
  <c r="S1028" i="5"/>
  <c r="S127" i="5"/>
  <c r="S371" i="5"/>
  <c r="S737" i="5"/>
  <c r="S969" i="5"/>
  <c r="S182" i="5"/>
  <c r="S1243" i="5"/>
  <c r="S498" i="5"/>
  <c r="S228" i="5"/>
  <c r="S76" i="5"/>
  <c r="S663" i="5"/>
  <c r="S245" i="5"/>
  <c r="S938" i="5"/>
  <c r="S844" i="5"/>
  <c r="S1035" i="5"/>
  <c r="S880" i="5"/>
  <c r="S96" i="5"/>
  <c r="S22" i="5"/>
  <c r="S676" i="5"/>
  <c r="S415" i="5"/>
  <c r="S1202" i="5"/>
  <c r="S798" i="5"/>
  <c r="S501" i="5"/>
  <c r="S636" i="5"/>
  <c r="S818" i="5"/>
  <c r="S749" i="5"/>
  <c r="S403" i="5"/>
  <c r="S1145" i="5"/>
  <c r="S1012" i="5"/>
  <c r="S1102" i="5"/>
  <c r="S679" i="5"/>
  <c r="S1183" i="5"/>
  <c r="S1017" i="5"/>
  <c r="S872" i="5"/>
  <c r="S700" i="5"/>
  <c r="S235" i="5"/>
  <c r="S169" i="5"/>
  <c r="S825" i="5"/>
  <c r="S1209" i="5"/>
  <c r="S61" i="5"/>
  <c r="S991" i="5"/>
  <c r="S791" i="5"/>
  <c r="S144" i="5"/>
  <c r="S604" i="5"/>
  <c r="S876" i="5"/>
  <c r="S126" i="5"/>
  <c r="S244" i="5"/>
  <c r="S1112" i="5"/>
  <c r="S435" i="5"/>
  <c r="S1254" i="5"/>
  <c r="S715" i="5"/>
  <c r="S849" i="5"/>
  <c r="S340" i="5"/>
  <c r="S184" i="5"/>
  <c r="S1018" i="5"/>
  <c r="S516" i="5"/>
  <c r="S562" i="5"/>
  <c r="S1134" i="5"/>
  <c r="S963" i="5"/>
  <c r="S1047" i="5"/>
  <c r="S887" i="5"/>
  <c r="S933" i="5"/>
  <c r="S339" i="5"/>
  <c r="S1025" i="5"/>
  <c r="S735" i="5"/>
  <c r="S342" i="5"/>
  <c r="S580" i="5"/>
  <c r="S234" i="5"/>
  <c r="S1127" i="5"/>
  <c r="S1044" i="5"/>
  <c r="S926" i="5"/>
  <c r="S509" i="5"/>
  <c r="S569" i="5"/>
  <c r="S445" i="5"/>
  <c r="S170" i="5"/>
  <c r="S459" i="5"/>
  <c r="S616" i="5"/>
  <c r="S5" i="5"/>
  <c r="S821" i="5"/>
  <c r="S534" i="5"/>
  <c r="S574" i="5"/>
  <c r="S407" i="5"/>
  <c r="S123" i="5"/>
  <c r="S458" i="5"/>
  <c r="S354" i="5"/>
  <c r="S727" i="5"/>
  <c r="S783" i="5"/>
  <c r="S106" i="5"/>
  <c r="S312" i="5"/>
  <c r="S1006" i="5"/>
  <c r="S522" i="5"/>
  <c r="S9" i="5"/>
  <c r="S480" i="5"/>
  <c r="S708" i="5"/>
  <c r="S334" i="5"/>
  <c r="S269" i="5"/>
  <c r="S867" i="5"/>
  <c r="S120" i="5"/>
  <c r="S417" i="5"/>
  <c r="S834" i="5"/>
  <c r="S781" i="5"/>
  <c r="S817" i="5"/>
  <c r="S1163" i="5"/>
  <c r="S683" i="5"/>
  <c r="S452" i="5"/>
  <c r="S848" i="5"/>
  <c r="S936" i="5"/>
  <c r="S17" i="5"/>
  <c r="S97" i="5"/>
  <c r="S1131" i="5"/>
  <c r="S611" i="5"/>
  <c r="S1126" i="5"/>
  <c r="S46" i="5"/>
  <c r="S105" i="5"/>
  <c r="S565" i="5"/>
  <c r="S297" i="5"/>
  <c r="S1052" i="5"/>
  <c r="S928" i="5"/>
  <c r="S856" i="5"/>
  <c r="S979" i="5"/>
  <c r="S473" i="5"/>
  <c r="S1244" i="5"/>
  <c r="S50" i="5"/>
  <c r="S804" i="5"/>
  <c r="S107" i="5"/>
  <c r="S323" i="5"/>
  <c r="S448" i="5"/>
  <c r="S494" i="5"/>
  <c r="S539" i="5"/>
  <c r="S75" i="5"/>
  <c r="S1114" i="5"/>
  <c r="S973" i="5"/>
  <c r="S650" i="5"/>
  <c r="S868" i="5"/>
  <c r="S1048" i="5"/>
  <c r="S652" i="5"/>
  <c r="S331" i="5"/>
  <c r="S819" i="5"/>
  <c r="S203" i="5"/>
  <c r="S748" i="5"/>
  <c r="S1239" i="5"/>
  <c r="S314" i="5"/>
  <c r="S731" i="5"/>
  <c r="S18" i="5"/>
  <c r="S210" i="5"/>
  <c r="S1201" i="5"/>
  <c r="S526" i="5"/>
  <c r="S736" i="5"/>
  <c r="S259" i="5"/>
  <c r="S699" i="5"/>
  <c r="S43" i="5"/>
  <c r="S1089" i="5"/>
  <c r="S49" i="5"/>
  <c r="S1041" i="5"/>
  <c r="S1196" i="5"/>
  <c r="S1169" i="5"/>
  <c r="S230" i="5"/>
  <c r="S1180" i="5"/>
  <c r="S586" i="5"/>
  <c r="S138" i="5"/>
  <c r="S374" i="5"/>
  <c r="S985" i="5"/>
  <c r="S721" i="5"/>
  <c r="S497" i="5"/>
  <c r="S759" i="5"/>
  <c r="S643" i="5"/>
  <c r="S685" i="5"/>
  <c r="S610" i="5"/>
  <c r="S384" i="5"/>
  <c r="S672" i="5"/>
  <c r="S745" i="5"/>
  <c r="S788" i="5"/>
  <c r="S645" i="5"/>
  <c r="S889" i="5"/>
  <c r="S450" i="5"/>
  <c r="S668" i="5"/>
  <c r="S778" i="5"/>
  <c r="S429" i="5"/>
  <c r="S968" i="5"/>
  <c r="S906" i="5"/>
  <c r="S686" i="5"/>
  <c r="S488" i="5"/>
  <c r="S841" i="5"/>
  <c r="S669" i="5"/>
  <c r="S372" i="5"/>
  <c r="S1009" i="5"/>
  <c r="S338" i="5"/>
  <c r="S639" i="5"/>
  <c r="S719" i="5"/>
  <c r="S815" i="5"/>
  <c r="S561" i="5"/>
  <c r="S1154" i="5"/>
  <c r="S641" i="5"/>
  <c r="S296" i="5"/>
  <c r="S173" i="5"/>
  <c r="S1061" i="5"/>
  <c r="S1178" i="5"/>
  <c r="S420" i="5"/>
  <c r="S666" i="5"/>
  <c r="S865" i="5"/>
  <c r="S224" i="5"/>
  <c r="S1113" i="5"/>
  <c r="S157" i="5"/>
  <c r="S723" i="5"/>
  <c r="S1226" i="5"/>
  <c r="S1021" i="5"/>
  <c r="S1157" i="5"/>
  <c r="S808" i="5"/>
  <c r="S175" i="5"/>
  <c r="S949" i="5"/>
  <c r="S72" i="5"/>
  <c r="S250" i="5"/>
  <c r="S78" i="5"/>
  <c r="S851" i="5"/>
  <c r="S1105" i="5"/>
  <c r="S583" i="5"/>
  <c r="S136" i="5"/>
  <c r="S93" i="5"/>
  <c r="S1055" i="5"/>
  <c r="S361" i="5"/>
  <c r="S350" i="5"/>
  <c r="S826" i="5"/>
  <c r="S190" i="5"/>
  <c r="S627" i="5"/>
  <c r="S568" i="5"/>
  <c r="S212" i="5"/>
  <c r="S424" i="5"/>
  <c r="S709" i="5"/>
  <c r="S747" i="5"/>
  <c r="S34" i="5"/>
  <c r="S927" i="5"/>
  <c r="S656" i="5"/>
  <c r="S311" i="5"/>
  <c r="S712" i="5"/>
  <c r="S11" i="5"/>
  <c r="S110" i="5"/>
  <c r="S971" i="5"/>
  <c r="S1011" i="5"/>
  <c r="S232" i="5"/>
  <c r="S191" i="5"/>
  <c r="S763" i="5"/>
  <c r="S946" i="5"/>
  <c r="S529" i="5"/>
  <c r="S1222" i="5"/>
  <c r="S564" i="5"/>
  <c r="S464" i="5"/>
  <c r="S955" i="5"/>
  <c r="S196" i="5"/>
  <c r="S589" i="5"/>
  <c r="S1160" i="5"/>
  <c r="S14" i="5"/>
  <c r="S1172" i="5"/>
  <c r="S277" i="5"/>
  <c r="S705" i="5"/>
  <c r="S1062" i="5"/>
  <c r="S1165" i="5"/>
  <c r="S1093" i="5"/>
  <c r="S1235" i="5"/>
  <c r="S505" i="5"/>
  <c r="S1005" i="5"/>
  <c r="S833" i="5"/>
  <c r="S48" i="5"/>
  <c r="S15" i="5"/>
  <c r="S397" i="5"/>
  <c r="S143" i="5"/>
  <c r="S1232" i="5"/>
  <c r="S343" i="5"/>
  <c r="S559" i="5"/>
  <c r="S718" i="5"/>
  <c r="S794" i="5"/>
  <c r="S345" i="5"/>
  <c r="S660" i="5"/>
  <c r="S470" i="5"/>
  <c r="S689" i="5"/>
  <c r="S95" i="5"/>
  <c r="S366" i="5"/>
  <c r="S728" i="5"/>
  <c r="S809" i="5"/>
  <c r="S436" i="5"/>
  <c r="S592" i="5"/>
  <c r="S1181" i="5"/>
  <c r="S369" i="5"/>
  <c r="S1175" i="5"/>
  <c r="S388" i="5"/>
  <c r="S1085" i="5"/>
  <c r="S282" i="5"/>
  <c r="S1087" i="5"/>
  <c r="S674" i="5"/>
  <c r="S166" i="5"/>
  <c r="S754" i="5"/>
  <c r="S42" i="5"/>
  <c r="S268" i="5"/>
  <c r="S688" i="5"/>
  <c r="S474" i="5"/>
  <c r="S706" i="5"/>
  <c r="S777" i="5"/>
  <c r="S857" i="5"/>
  <c r="S273" i="5"/>
  <c r="S133" i="5"/>
  <c r="S1104" i="5"/>
  <c r="S442" i="5"/>
  <c r="S25" i="5"/>
  <c r="S1064" i="5"/>
  <c r="S535" i="5"/>
  <c r="S987" i="5"/>
  <c r="S690" i="5"/>
  <c r="S189" i="5"/>
  <c r="S930" i="5"/>
  <c r="S276" i="5"/>
  <c r="S499" i="5"/>
  <c r="S39" i="5"/>
  <c r="S158" i="5"/>
  <c r="S908" i="5"/>
  <c r="S213" i="5"/>
  <c r="S1109" i="5"/>
  <c r="S881" i="5"/>
  <c r="S194" i="5"/>
  <c r="S635" i="5"/>
  <c r="S1238" i="5"/>
  <c r="S744" i="5"/>
  <c r="S1156" i="5"/>
  <c r="S299" i="5"/>
  <c r="S218" i="5"/>
  <c r="S357" i="5"/>
  <c r="S92" i="5"/>
  <c r="S885" i="5"/>
  <c r="S761" i="5"/>
  <c r="S475" i="5"/>
  <c r="S1221" i="5"/>
  <c r="S1249" i="5"/>
  <c r="S1189" i="5"/>
  <c r="S1230" i="5"/>
  <c r="S617" i="5"/>
  <c r="S547" i="5"/>
  <c r="S167" i="5"/>
  <c r="S179" i="5"/>
  <c r="S634" i="5"/>
  <c r="S215" i="5"/>
  <c r="S859" i="5"/>
  <c r="S437" i="5"/>
  <c r="S172" i="5"/>
  <c r="S625" i="5"/>
  <c r="S832" i="5"/>
  <c r="S1060" i="5"/>
  <c r="S1179" i="5"/>
  <c r="S466" i="5"/>
  <c r="S1036" i="5"/>
  <c r="S395" i="5"/>
  <c r="S812" i="5"/>
  <c r="S461" i="5"/>
  <c r="S528" i="5"/>
  <c r="S86" i="5"/>
  <c r="S163" i="5"/>
  <c r="S460" i="5"/>
  <c r="S996" i="5"/>
  <c r="S396" i="5"/>
  <c r="S914" i="5"/>
  <c r="S1070" i="5"/>
  <c r="S1076" i="5"/>
  <c r="S38" i="5"/>
  <c r="S640" i="5"/>
  <c r="S513" i="5"/>
  <c r="S1211" i="5"/>
  <c r="S840" i="5"/>
  <c r="S608" i="5"/>
  <c r="S695" i="5"/>
  <c r="S329" i="5"/>
  <c r="S893" i="5"/>
  <c r="S202" i="5"/>
  <c r="S241" i="5"/>
  <c r="S1177" i="5"/>
  <c r="S961" i="5"/>
  <c r="S489" i="5"/>
  <c r="S69" i="5"/>
  <c r="S941" i="5"/>
  <c r="S176" i="5"/>
  <c r="S456" i="5"/>
  <c r="S1148" i="5"/>
  <c r="S20" i="5"/>
  <c r="S578" i="5"/>
  <c r="S855" i="5"/>
  <c r="S226" i="5"/>
  <c r="S247" i="5"/>
  <c r="S601" i="5"/>
  <c r="S835" i="5"/>
  <c r="S1162" i="5"/>
  <c r="S1143" i="5"/>
  <c r="S349" i="5"/>
  <c r="S805" i="5"/>
  <c r="S1124" i="5"/>
  <c r="S1147" i="5"/>
  <c r="S254" i="5"/>
  <c r="S512" i="5"/>
  <c r="S596" i="5"/>
  <c r="S691" i="5"/>
  <c r="S837" i="5"/>
  <c r="S140" i="5"/>
  <c r="S995" i="5"/>
  <c r="S1083" i="5"/>
  <c r="S405" i="5"/>
  <c r="S101" i="5"/>
  <c r="S207" i="5"/>
  <c r="S402" i="5"/>
  <c r="S762" i="5"/>
  <c r="S684" i="5"/>
  <c r="S884" i="5"/>
  <c r="S295" i="5"/>
  <c r="S799" i="5"/>
  <c r="S1227" i="5"/>
  <c r="S238" i="5"/>
  <c r="S895" i="5"/>
  <c r="S400" i="5"/>
  <c r="S924" i="5"/>
  <c r="S164" i="5"/>
  <c r="S1130" i="5"/>
  <c r="S620" i="5"/>
  <c r="S1016" i="5"/>
  <c r="S362" i="5"/>
  <c r="S1015" i="5"/>
  <c r="S983" i="5"/>
  <c r="S10" i="5"/>
  <c r="S1199" i="5"/>
  <c r="S619" i="5"/>
  <c r="S21" i="5"/>
  <c r="S483" i="5"/>
  <c r="S454" i="5"/>
  <c r="S1234" i="5"/>
  <c r="T1252" i="5"/>
  <c r="T1250" i="5"/>
  <c r="S1065" i="5"/>
  <c r="S427" i="5"/>
  <c r="S661" i="5"/>
  <c r="S618" i="5"/>
  <c r="S1242" i="5"/>
  <c r="S1135" i="5"/>
  <c r="S26" i="5"/>
  <c r="S490" i="5"/>
  <c r="S1233" i="5"/>
  <c r="S553" i="5"/>
  <c r="S599" i="5"/>
  <c r="S864" i="5"/>
  <c r="S1137" i="5"/>
  <c r="S1119" i="5"/>
  <c r="S886" i="5"/>
  <c r="S418" i="5"/>
  <c r="S431" i="5"/>
  <c r="S806" i="5"/>
  <c r="S359" i="5"/>
  <c r="S165" i="5"/>
  <c r="S308" i="5"/>
  <c r="S412" i="5"/>
  <c r="S921" i="5"/>
  <c r="S204" i="5"/>
  <c r="S782" i="5"/>
  <c r="S373" i="5"/>
  <c r="S223" i="5"/>
  <c r="S820" i="5"/>
  <c r="S944" i="5"/>
  <c r="S438" i="5"/>
  <c r="S281" i="5"/>
  <c r="S1019" i="5"/>
  <c r="S55" i="5"/>
  <c r="S1029" i="5"/>
  <c r="S732" i="5"/>
  <c r="S1092" i="5"/>
  <c r="S883" i="5"/>
  <c r="S696" i="5"/>
  <c r="S28" i="5"/>
  <c r="S1003" i="5"/>
  <c r="S1228" i="5"/>
  <c r="S116" i="5"/>
  <c r="S811" i="5"/>
  <c r="S900" i="5"/>
  <c r="S286" i="5"/>
  <c r="S1063" i="5"/>
  <c r="S145" i="5"/>
  <c r="S141" i="5"/>
  <c r="S94" i="5"/>
  <c r="S1123" i="5"/>
  <c r="S274" i="5"/>
  <c r="S89" i="5"/>
  <c r="S255" i="5"/>
  <c r="S125" i="5"/>
  <c r="S275" i="5"/>
  <c r="S1149" i="5"/>
  <c r="S67" i="5"/>
  <c r="S1077" i="5"/>
  <c r="S937" i="5"/>
  <c r="S542" i="5"/>
  <c r="S1229" i="5"/>
  <c r="S853" i="5"/>
  <c r="S673" i="5"/>
  <c r="S346" i="5"/>
  <c r="S606" i="5"/>
  <c r="S344" i="5"/>
  <c r="S115" i="5"/>
  <c r="S1248" i="5"/>
  <c r="S231" i="5"/>
  <c r="S764" i="5"/>
  <c r="S416" i="5"/>
  <c r="S703" i="5"/>
  <c r="S252" i="5"/>
  <c r="S638" i="5"/>
  <c r="S548" i="5"/>
  <c r="S394" i="5"/>
  <c r="S219" i="5"/>
  <c r="S134" i="5"/>
  <c r="S846" i="5"/>
  <c r="S265" i="5"/>
  <c r="S597" i="5"/>
  <c r="S642" i="5"/>
  <c r="S463" i="5"/>
  <c r="S598" i="5"/>
  <c r="S168" i="5"/>
  <c r="S970" i="5"/>
  <c r="S882" i="5"/>
  <c r="S392" i="5"/>
  <c r="S1214" i="5"/>
  <c r="S532" i="5"/>
  <c r="S631" i="5"/>
  <c r="S117" i="5"/>
  <c r="S303" i="5"/>
  <c r="S901" i="5"/>
  <c r="S866" i="5"/>
  <c r="S793" i="5"/>
  <c r="S278" i="5"/>
  <c r="S1153" i="5"/>
  <c r="S317" i="5"/>
  <c r="S879" i="5"/>
  <c r="S131" i="5"/>
  <c r="S775" i="5"/>
  <c r="S1188" i="5"/>
  <c r="S465" i="5"/>
  <c r="S1098" i="5"/>
  <c r="S139" i="5"/>
  <c r="S457" i="5"/>
  <c r="S713" i="5"/>
  <c r="S171" i="5"/>
  <c r="S355" i="5"/>
  <c r="S779" i="5"/>
  <c r="S504" i="5"/>
  <c r="S7" i="5"/>
  <c r="S330" i="5"/>
  <c r="S283" i="5"/>
  <c r="S750" i="5"/>
  <c r="S680" i="5"/>
  <c r="S716" i="5"/>
  <c r="S363" i="5"/>
  <c r="S874" i="5"/>
  <c r="S111" i="5"/>
  <c r="S630" i="5"/>
  <c r="S575" i="5"/>
  <c r="S647" i="5"/>
  <c r="S662" i="5"/>
  <c r="S492" i="5"/>
  <c r="S952" i="5"/>
  <c r="S263" i="5"/>
  <c r="S209" i="5"/>
  <c r="S877" i="5"/>
  <c r="S146" i="5"/>
  <c r="S129" i="5"/>
  <c r="S1082" i="5"/>
  <c r="S847" i="5"/>
  <c r="S538" i="5"/>
  <c r="S375" i="5"/>
  <c r="S332" i="5"/>
  <c r="S1084" i="5"/>
  <c r="S766" i="5"/>
  <c r="S649" i="5"/>
  <c r="S545" i="5"/>
  <c r="S909" i="5"/>
  <c r="S149" i="5"/>
  <c r="S386" i="5"/>
  <c r="S81" i="5"/>
  <c r="S843" i="5"/>
  <c r="S780" i="5"/>
  <c r="S142" i="5"/>
  <c r="S1197" i="5"/>
  <c r="S326" i="5"/>
  <c r="S382" i="5"/>
  <c r="S335" i="5"/>
  <c r="S192" i="5"/>
  <c r="S264" i="5"/>
  <c r="S63" i="5"/>
  <c r="S205" i="5"/>
  <c r="S174" i="5"/>
  <c r="S225" i="5"/>
  <c r="S59" i="5"/>
  <c r="S156" i="5"/>
  <c r="S536" i="5"/>
  <c r="S381" i="5"/>
  <c r="S521" i="5"/>
  <c r="S543" i="5"/>
  <c r="S1038" i="5"/>
  <c r="S24" i="5"/>
  <c r="S1170" i="5"/>
  <c r="S869" i="5"/>
  <c r="S1088" i="5"/>
  <c r="S327" i="5"/>
  <c r="S632" i="5"/>
  <c r="S30" i="5"/>
  <c r="S221" i="5"/>
  <c r="S177" i="5"/>
  <c r="S301" i="5"/>
  <c r="S1073" i="5"/>
  <c r="S1186" i="5"/>
  <c r="S423" i="5"/>
  <c r="S993" i="5"/>
  <c r="S267" i="5"/>
  <c r="S1027" i="5"/>
  <c r="S767" i="5"/>
  <c r="S77" i="5"/>
  <c r="S550" i="5"/>
  <c r="S13" i="5"/>
  <c r="S1121" i="5"/>
  <c r="S1066" i="5"/>
  <c r="S113" i="5"/>
  <c r="S249" i="5"/>
  <c r="S789" i="5"/>
  <c r="S368" i="5"/>
  <c r="S959" i="5"/>
  <c r="S1118" i="5"/>
  <c r="S518" i="5"/>
  <c r="S1152" i="5"/>
  <c r="S903" i="5"/>
  <c r="S440" i="5"/>
  <c r="G64" i="6" a="1"/>
  <c r="R1279" i="5" l="1"/>
  <c r="R1271" i="5"/>
  <c r="R1356" i="5"/>
  <c r="R1324" i="5"/>
  <c r="R1303" i="5"/>
  <c r="R1281" i="5"/>
  <c r="E2225" i="5"/>
  <c r="X2225" i="5" s="1"/>
  <c r="G2225" i="5"/>
  <c r="I2225" i="5"/>
  <c r="R2225" i="5"/>
  <c r="J2225" i="5"/>
  <c r="H2225" i="5"/>
  <c r="G1825" i="5"/>
  <c r="E1825" i="5"/>
  <c r="X1825" i="5" s="1"/>
  <c r="I1825" i="5"/>
  <c r="J1825" i="5"/>
  <c r="E1780" i="5"/>
  <c r="X1780" i="5" s="1"/>
  <c r="R1780" i="5"/>
  <c r="J1780" i="5"/>
  <c r="H1825" i="5"/>
  <c r="F2225" i="5"/>
  <c r="R1825" i="5"/>
  <c r="F27" i="6"/>
  <c r="B27" i="6"/>
  <c r="G27" i="6" s="1"/>
  <c r="H27" i="6" s="1"/>
  <c r="D27" i="6" s="1"/>
  <c r="B32" i="6"/>
  <c r="G32" i="6" s="1"/>
  <c r="B52" i="6"/>
  <c r="G52" i="6" s="1"/>
  <c r="G22" i="6"/>
  <c r="H22" i="6" s="1"/>
  <c r="D22" i="6" s="1"/>
  <c r="F1780" i="5"/>
  <c r="E2313" i="5"/>
  <c r="X2313" i="5" s="1"/>
  <c r="G2313" i="5"/>
  <c r="F2313" i="5"/>
  <c r="R2313" i="5"/>
  <c r="H2313" i="5"/>
  <c r="X1294" i="5"/>
  <c r="V2500" i="5"/>
  <c r="G2500" i="5" s="1"/>
  <c r="V2492" i="5"/>
  <c r="G2492" i="5" s="1"/>
  <c r="AB2492" i="5"/>
  <c r="V2484" i="5"/>
  <c r="AB2484" i="5"/>
  <c r="V2476" i="5"/>
  <c r="G2476" i="5"/>
  <c r="AB2476" i="5"/>
  <c r="V2468" i="5"/>
  <c r="G2468" i="5" s="1"/>
  <c r="AB2468" i="5"/>
  <c r="V2460" i="5"/>
  <c r="G2460" i="5" s="1"/>
  <c r="AB2460" i="5"/>
  <c r="G2452" i="5"/>
  <c r="V2452" i="5"/>
  <c r="AB2452" i="5"/>
  <c r="V2444" i="5"/>
  <c r="G2444" i="5"/>
  <c r="AB2444" i="5"/>
  <c r="V2436" i="5"/>
  <c r="G2436" i="5" s="1"/>
  <c r="AB2436" i="5"/>
  <c r="V2428" i="5"/>
  <c r="V2420" i="5"/>
  <c r="G2420" i="5"/>
  <c r="AB2420" i="5"/>
  <c r="V2412" i="5"/>
  <c r="G2412" i="5" s="1"/>
  <c r="V2404" i="5"/>
  <c r="G2404" i="5" s="1"/>
  <c r="AB2404" i="5"/>
  <c r="V2396" i="5"/>
  <c r="AB2396" i="5"/>
  <c r="V2388" i="5"/>
  <c r="AB2388" i="5"/>
  <c r="G2380" i="5"/>
  <c r="V2380" i="5"/>
  <c r="V2372" i="5"/>
  <c r="G2372" i="5" s="1"/>
  <c r="AB2372" i="5"/>
  <c r="V2364" i="5"/>
  <c r="AB2364" i="5"/>
  <c r="G2356" i="5"/>
  <c r="V2356" i="5"/>
  <c r="AB2356" i="5"/>
  <c r="V2348" i="5"/>
  <c r="G2348" i="5"/>
  <c r="AB2348" i="5"/>
  <c r="E2340" i="5"/>
  <c r="X2340" i="5" s="1"/>
  <c r="R2340" i="5"/>
  <c r="J2340" i="5"/>
  <c r="I2340" i="5"/>
  <c r="H2340" i="5"/>
  <c r="F2340" i="5"/>
  <c r="V2332" i="5"/>
  <c r="G2332" i="5" s="1"/>
  <c r="V2324" i="5"/>
  <c r="G2324" i="5" s="1"/>
  <c r="V2316" i="5"/>
  <c r="G2316" i="5" s="1"/>
  <c r="AB2316" i="5"/>
  <c r="V2308" i="5"/>
  <c r="AB2308" i="5"/>
  <c r="AB2300" i="5"/>
  <c r="V2300" i="5"/>
  <c r="G2300" i="5" s="1"/>
  <c r="V2292" i="5"/>
  <c r="AB2292" i="5"/>
  <c r="V2284" i="5"/>
  <c r="G2284" i="5" s="1"/>
  <c r="V2276" i="5"/>
  <c r="G2276" i="5" s="1"/>
  <c r="AB2268" i="5"/>
  <c r="V2268" i="5"/>
  <c r="G2268" i="5" s="1"/>
  <c r="V2260" i="5"/>
  <c r="G2260" i="5" s="1"/>
  <c r="AB2260" i="5"/>
  <c r="V2252" i="5"/>
  <c r="G2252" i="5" s="1"/>
  <c r="AB2252" i="5"/>
  <c r="G2244" i="5"/>
  <c r="AB2244" i="5"/>
  <c r="V2236" i="5"/>
  <c r="G2236" i="5" s="1"/>
  <c r="AB2236" i="5"/>
  <c r="V2228" i="5"/>
  <c r="G2228" i="5" s="1"/>
  <c r="V2220" i="5"/>
  <c r="G2220" i="5" s="1"/>
  <c r="AB2220" i="5"/>
  <c r="V2212" i="5"/>
  <c r="G2212" i="5"/>
  <c r="AB2212" i="5"/>
  <c r="G2204" i="5"/>
  <c r="V2204" i="5"/>
  <c r="AB2204" i="5"/>
  <c r="AB2196" i="5"/>
  <c r="V2196" i="5"/>
  <c r="G2196" i="5" s="1"/>
  <c r="V2188" i="5"/>
  <c r="G2188" i="5" s="1"/>
  <c r="AB2188" i="5"/>
  <c r="V2180" i="5"/>
  <c r="G2180" i="5" s="1"/>
  <c r="AB2180" i="5"/>
  <c r="V2172" i="5"/>
  <c r="G2172" i="5" s="1"/>
  <c r="V2164" i="5"/>
  <c r="G2164" i="5" s="1"/>
  <c r="AB2164" i="5"/>
  <c r="V2156" i="5"/>
  <c r="G2156" i="5" s="1"/>
  <c r="AB2156" i="5"/>
  <c r="V2148" i="5"/>
  <c r="G2148" i="5" s="1"/>
  <c r="V2140" i="5"/>
  <c r="G2140" i="5" s="1"/>
  <c r="AB2140" i="5"/>
  <c r="V2132" i="5"/>
  <c r="AB2132" i="5"/>
  <c r="V2124" i="5"/>
  <c r="G2124" i="5"/>
  <c r="V2116" i="5"/>
  <c r="G2116" i="5" s="1"/>
  <c r="AB2116" i="5"/>
  <c r="V2108" i="5"/>
  <c r="AB2108" i="5"/>
  <c r="AB2100" i="5"/>
  <c r="V2100" i="5"/>
  <c r="G2100" i="5" s="1"/>
  <c r="V2092" i="5"/>
  <c r="G2092" i="5"/>
  <c r="AB2092" i="5"/>
  <c r="V2084" i="5"/>
  <c r="G2084" i="5" s="1"/>
  <c r="AB2084" i="5"/>
  <c r="V2076" i="5"/>
  <c r="G2076" i="5" s="1"/>
  <c r="AB2076" i="5"/>
  <c r="V2068" i="5"/>
  <c r="G2068" i="5" s="1"/>
  <c r="AB2068" i="5"/>
  <c r="V2060" i="5"/>
  <c r="G2060" i="5" s="1"/>
  <c r="AB2060" i="5"/>
  <c r="V2052" i="5"/>
  <c r="G2052" i="5" s="1"/>
  <c r="AB2052" i="5"/>
  <c r="V2044" i="5"/>
  <c r="AB2044" i="5"/>
  <c r="V2036" i="5"/>
  <c r="AB2036" i="5"/>
  <c r="V2028" i="5"/>
  <c r="G2028" i="5" s="1"/>
  <c r="AB2028" i="5"/>
  <c r="V2020" i="5"/>
  <c r="AB2020" i="5"/>
  <c r="V2012" i="5"/>
  <c r="G2012" i="5" s="1"/>
  <c r="AB2012" i="5"/>
  <c r="V2004" i="5"/>
  <c r="AB2004" i="5"/>
  <c r="G1996" i="5"/>
  <c r="V1996" i="5"/>
  <c r="AB1996" i="5"/>
  <c r="V1988" i="5"/>
  <c r="G1988" i="5" s="1"/>
  <c r="AB1988" i="5"/>
  <c r="V1980" i="5"/>
  <c r="G1980" i="5" s="1"/>
  <c r="AB1980" i="5"/>
  <c r="V1972" i="5"/>
  <c r="G1972" i="5" s="1"/>
  <c r="AB1972" i="5"/>
  <c r="G1964" i="5"/>
  <c r="V1964" i="5"/>
  <c r="AB1964" i="5"/>
  <c r="V1956" i="5"/>
  <c r="G1956" i="5"/>
  <c r="AB1956" i="5"/>
  <c r="AB1948" i="5"/>
  <c r="V1948" i="5"/>
  <c r="G1948" i="5" s="1"/>
  <c r="V1940" i="5"/>
  <c r="G1940" i="5" s="1"/>
  <c r="AB1940" i="5"/>
  <c r="V1932" i="5"/>
  <c r="AB1932" i="5"/>
  <c r="V1924" i="5"/>
  <c r="AB1924" i="5"/>
  <c r="G1916" i="5"/>
  <c r="V1916" i="5"/>
  <c r="G1908" i="5"/>
  <c r="V1908" i="5"/>
  <c r="AB1908" i="5"/>
  <c r="V1900" i="5"/>
  <c r="G1900" i="5" s="1"/>
  <c r="AB1900" i="5"/>
  <c r="V1892" i="5"/>
  <c r="G1892" i="5" s="1"/>
  <c r="V1884" i="5"/>
  <c r="G1884" i="5" s="1"/>
  <c r="AB1884" i="5"/>
  <c r="G1876" i="5"/>
  <c r="V1876" i="5"/>
  <c r="V1868" i="5"/>
  <c r="G1868" i="5" s="1"/>
  <c r="AB1868" i="5"/>
  <c r="V1860" i="5"/>
  <c r="G1860" i="5" s="1"/>
  <c r="AB1860" i="5"/>
  <c r="V1852" i="5"/>
  <c r="AB1852" i="5"/>
  <c r="V1844" i="5"/>
  <c r="AB1844" i="5"/>
  <c r="V1836" i="5"/>
  <c r="G1836" i="5" s="1"/>
  <c r="AB1836" i="5"/>
  <c r="V1828" i="5"/>
  <c r="G1828" i="5" s="1"/>
  <c r="AB1828" i="5"/>
  <c r="V1820" i="5"/>
  <c r="G1820" i="5" s="1"/>
  <c r="AB1820" i="5"/>
  <c r="V1812" i="5"/>
  <c r="G1812" i="5"/>
  <c r="AB1812" i="5"/>
  <c r="V1804" i="5"/>
  <c r="G1804" i="5"/>
  <c r="AB1804" i="5"/>
  <c r="V1796" i="5"/>
  <c r="AB1796" i="5"/>
  <c r="V1788" i="5"/>
  <c r="G1788" i="5"/>
  <c r="G1780" i="5"/>
  <c r="AB1780" i="5"/>
  <c r="V1772" i="5"/>
  <c r="G1772" i="5" s="1"/>
  <c r="AB1772" i="5"/>
  <c r="V1764" i="5"/>
  <c r="G1764" i="5" s="1"/>
  <c r="AB1764" i="5"/>
  <c r="V1756" i="5"/>
  <c r="G1756" i="5" s="1"/>
  <c r="AB1756" i="5"/>
  <c r="V1748" i="5"/>
  <c r="G1748" i="5" s="1"/>
  <c r="V1740" i="5"/>
  <c r="G1740" i="5" s="1"/>
  <c r="AB1740" i="5"/>
  <c r="V1732" i="5"/>
  <c r="G1732" i="5" s="1"/>
  <c r="V1724" i="5"/>
  <c r="AB1724" i="5"/>
  <c r="V1716" i="5"/>
  <c r="AB1716" i="5"/>
  <c r="V1708" i="5"/>
  <c r="G1708" i="5" s="1"/>
  <c r="AB1708" i="5"/>
  <c r="V1700" i="5"/>
  <c r="AB1700" i="5"/>
  <c r="V1692" i="5"/>
  <c r="AB1692" i="5"/>
  <c r="E1596" i="5"/>
  <c r="X1596" i="5" s="1"/>
  <c r="G1596" i="5"/>
  <c r="E1588" i="5"/>
  <c r="X1588" i="5" s="1"/>
  <c r="G1588" i="5"/>
  <c r="E1556" i="5"/>
  <c r="X1556" i="5" s="1"/>
  <c r="G1556" i="5"/>
  <c r="X1292" i="5"/>
  <c r="E2445" i="5"/>
  <c r="X2445" i="5" s="1"/>
  <c r="G2445" i="5"/>
  <c r="R2445" i="5"/>
  <c r="I2445" i="5"/>
  <c r="E1566" i="5"/>
  <c r="X1566" i="5" s="1"/>
  <c r="G1566" i="5"/>
  <c r="E1460" i="5"/>
  <c r="X1460" i="5" s="1"/>
  <c r="G1460" i="5"/>
  <c r="E2244" i="5"/>
  <c r="X2244" i="5" s="1"/>
  <c r="J2244" i="5"/>
  <c r="I2244" i="5"/>
  <c r="H2244" i="5"/>
  <c r="F2244" i="5"/>
  <c r="E2081" i="5"/>
  <c r="X2081" i="5" s="1"/>
  <c r="G2081" i="5"/>
  <c r="H2081" i="5"/>
  <c r="J2081" i="5"/>
  <c r="I2081" i="5"/>
  <c r="E2066" i="5"/>
  <c r="X2066" i="5" s="1"/>
  <c r="G2066" i="5"/>
  <c r="E1989" i="5"/>
  <c r="X1989" i="5" s="1"/>
  <c r="H1989" i="5"/>
  <c r="J1989" i="5"/>
  <c r="I1989" i="5"/>
  <c r="F1989" i="5"/>
  <c r="G1989" i="5"/>
  <c r="X1334" i="5"/>
  <c r="X1262" i="5"/>
  <c r="V2499" i="5"/>
  <c r="V2491" i="5"/>
  <c r="G2491" i="5"/>
  <c r="V2483" i="5"/>
  <c r="G2483" i="5" s="1"/>
  <c r="V2475" i="5"/>
  <c r="G2475" i="5"/>
  <c r="G2467" i="5"/>
  <c r="V2451" i="5"/>
  <c r="G2451" i="5" s="1"/>
  <c r="V2443" i="5"/>
  <c r="G2443" i="5" s="1"/>
  <c r="V2435" i="5"/>
  <c r="G2435" i="5"/>
  <c r="V2427" i="5"/>
  <c r="G2427" i="5" s="1"/>
  <c r="V2419" i="5"/>
  <c r="G2419" i="5" s="1"/>
  <c r="V2403" i="5"/>
  <c r="AB2403" i="5"/>
  <c r="V2395" i="5"/>
  <c r="G2395" i="5" s="1"/>
  <c r="AB2395" i="5"/>
  <c r="V2387" i="5"/>
  <c r="G2387" i="5"/>
  <c r="AB2387" i="5"/>
  <c r="G2379" i="5"/>
  <c r="V2379" i="5"/>
  <c r="V2371" i="5"/>
  <c r="G2371" i="5" s="1"/>
  <c r="G2363" i="5"/>
  <c r="AB2363" i="5"/>
  <c r="V2363" i="5"/>
  <c r="V2355" i="5"/>
  <c r="G2355" i="5" s="1"/>
  <c r="AB2355" i="5"/>
  <c r="V2339" i="5"/>
  <c r="G2339" i="5" s="1"/>
  <c r="AB2339" i="5"/>
  <c r="V2331" i="5"/>
  <c r="G2331" i="5" s="1"/>
  <c r="V2315" i="5"/>
  <c r="G2315" i="5" s="1"/>
  <c r="V2307" i="5"/>
  <c r="G2307" i="5" s="1"/>
  <c r="E2299" i="5"/>
  <c r="X2299" i="5" s="1"/>
  <c r="H2299" i="5"/>
  <c r="V2291" i="5"/>
  <c r="G2291" i="5" s="1"/>
  <c r="V2283" i="5"/>
  <c r="AB2283" i="5"/>
  <c r="AB2275" i="5"/>
  <c r="V2275" i="5"/>
  <c r="G2275" i="5" s="1"/>
  <c r="V2267" i="5"/>
  <c r="V2251" i="5"/>
  <c r="V2227" i="5"/>
  <c r="G2227" i="5" s="1"/>
  <c r="V2219" i="5"/>
  <c r="V2211" i="5"/>
  <c r="V2203" i="5"/>
  <c r="G2203" i="5"/>
  <c r="V2195" i="5"/>
  <c r="G2195" i="5" s="1"/>
  <c r="V2187" i="5"/>
  <c r="G2187" i="5"/>
  <c r="V2179" i="5"/>
  <c r="V2171" i="5"/>
  <c r="V2163" i="5"/>
  <c r="V2155" i="5"/>
  <c r="G2155" i="5"/>
  <c r="AB2155" i="5"/>
  <c r="V2147" i="5"/>
  <c r="G2147" i="5" s="1"/>
  <c r="V2131" i="5"/>
  <c r="G2131" i="5" s="1"/>
  <c r="V2123" i="5"/>
  <c r="G2123" i="5" s="1"/>
  <c r="V2107" i="5"/>
  <c r="G2107" i="5" s="1"/>
  <c r="V2099" i="5"/>
  <c r="G2099" i="5" s="1"/>
  <c r="AB2099" i="5"/>
  <c r="AB2091" i="5"/>
  <c r="V2083" i="5"/>
  <c r="G2083" i="5" s="1"/>
  <c r="V2075" i="5"/>
  <c r="V2067" i="5"/>
  <c r="V2059" i="5"/>
  <c r="G2059" i="5" s="1"/>
  <c r="V2051" i="5"/>
  <c r="G2051" i="5" s="1"/>
  <c r="V2043" i="5"/>
  <c r="G2043" i="5" s="1"/>
  <c r="V2035" i="5"/>
  <c r="AB2035" i="5"/>
  <c r="V2027" i="5"/>
  <c r="G2027" i="5"/>
  <c r="AB2027" i="5"/>
  <c r="V2019" i="5"/>
  <c r="AB2019" i="5"/>
  <c r="V2011" i="5"/>
  <c r="G2011" i="5"/>
  <c r="V2003" i="5"/>
  <c r="AB2003" i="5"/>
  <c r="G1995" i="5"/>
  <c r="AB1995" i="5"/>
  <c r="V1987" i="5"/>
  <c r="G1987" i="5"/>
  <c r="AB1987" i="5"/>
  <c r="V1979" i="5"/>
  <c r="AB1979" i="5"/>
  <c r="V1971" i="5"/>
  <c r="G1971" i="5"/>
  <c r="AB1971" i="5"/>
  <c r="V1963" i="5"/>
  <c r="G1963" i="5"/>
  <c r="AB1963" i="5"/>
  <c r="V1955" i="5"/>
  <c r="G1955" i="5" s="1"/>
  <c r="V1947" i="5"/>
  <c r="G1947" i="5" s="1"/>
  <c r="AB1947" i="5"/>
  <c r="V1939" i="5"/>
  <c r="G1939" i="5" s="1"/>
  <c r="AB1939" i="5"/>
  <c r="G1931" i="5"/>
  <c r="V1931" i="5"/>
  <c r="V1923" i="5"/>
  <c r="G1923" i="5" s="1"/>
  <c r="AB1923" i="5"/>
  <c r="V1915" i="5"/>
  <c r="G1915" i="5"/>
  <c r="AB1915" i="5"/>
  <c r="V1907" i="5"/>
  <c r="G1907" i="5" s="1"/>
  <c r="V1899" i="5"/>
  <c r="G1899" i="5" s="1"/>
  <c r="AB1899" i="5"/>
  <c r="V1891" i="5"/>
  <c r="AB1891" i="5"/>
  <c r="G1891" i="5"/>
  <c r="G1883" i="5"/>
  <c r="V1883" i="5"/>
  <c r="AB1883" i="5"/>
  <c r="G1867" i="5"/>
  <c r="V1859" i="5"/>
  <c r="AB1859" i="5"/>
  <c r="V1851" i="5"/>
  <c r="G1851" i="5" s="1"/>
  <c r="AB1851" i="5"/>
  <c r="V1843" i="5"/>
  <c r="G1843" i="5" s="1"/>
  <c r="G1835" i="5"/>
  <c r="V1827" i="5"/>
  <c r="G1827" i="5" s="1"/>
  <c r="AB1827" i="5"/>
  <c r="V1819" i="5"/>
  <c r="G1819" i="5"/>
  <c r="V1811" i="5"/>
  <c r="G1811" i="5" s="1"/>
  <c r="V1803" i="5"/>
  <c r="G1803" i="5"/>
  <c r="V1795" i="5"/>
  <c r="AB1795" i="5"/>
  <c r="V1787" i="5"/>
  <c r="AB1787" i="5"/>
  <c r="G1779" i="5"/>
  <c r="V1779" i="5"/>
  <c r="V1763" i="5"/>
  <c r="G1763" i="5" s="1"/>
  <c r="V1755" i="5"/>
  <c r="G1755" i="5" s="1"/>
  <c r="V1747" i="5"/>
  <c r="AB1747" i="5"/>
  <c r="V1739" i="5"/>
  <c r="G1739" i="5" s="1"/>
  <c r="AB1739" i="5"/>
  <c r="V1731" i="5"/>
  <c r="AB1731" i="5"/>
  <c r="V1715" i="5"/>
  <c r="G1715" i="5"/>
  <c r="V1699" i="5"/>
  <c r="G1699" i="5" s="1"/>
  <c r="AB1691" i="5"/>
  <c r="V1691" i="5"/>
  <c r="V1683" i="5"/>
  <c r="G1683" i="5" s="1"/>
  <c r="V1675" i="5"/>
  <c r="G1675" i="5" s="1"/>
  <c r="V1667" i="5"/>
  <c r="G1667" i="5" s="1"/>
  <c r="AB1667" i="5"/>
  <c r="G1659" i="5"/>
  <c r="V1659" i="5"/>
  <c r="AB1659" i="5"/>
  <c r="V1651" i="5"/>
  <c r="G1651" i="5" s="1"/>
  <c r="AB1651" i="5"/>
  <c r="V1643" i="5"/>
  <c r="G1643" i="5" s="1"/>
  <c r="V1635" i="5"/>
  <c r="G1635" i="5"/>
  <c r="AB1635" i="5"/>
  <c r="V1627" i="5"/>
  <c r="G1627" i="5"/>
  <c r="V1619" i="5"/>
  <c r="G1619" i="5" s="1"/>
  <c r="G1611" i="5"/>
  <c r="V1611" i="5"/>
  <c r="V1603" i="5"/>
  <c r="G1603" i="5" s="1"/>
  <c r="V1595" i="5"/>
  <c r="G1595" i="5" s="1"/>
  <c r="V1587" i="5"/>
  <c r="G1587" i="5" s="1"/>
  <c r="V1579" i="5"/>
  <c r="G1579" i="5" s="1"/>
  <c r="V1571" i="5"/>
  <c r="G1571" i="5" s="1"/>
  <c r="V1563" i="5"/>
  <c r="G1563" i="5" s="1"/>
  <c r="V1547" i="5"/>
  <c r="G1547" i="5" s="1"/>
  <c r="V1539" i="5"/>
  <c r="G1539" i="5" s="1"/>
  <c r="AB1539" i="5"/>
  <c r="V1531" i="5"/>
  <c r="G1531" i="5"/>
  <c r="AB1531" i="5"/>
  <c r="V1523" i="5"/>
  <c r="G1523" i="5" s="1"/>
  <c r="AB1515" i="5"/>
  <c r="V1515" i="5"/>
  <c r="G1515" i="5" s="1"/>
  <c r="V1507" i="5"/>
  <c r="AB1507" i="5"/>
  <c r="V1499" i="5"/>
  <c r="AB1499" i="5"/>
  <c r="V1491" i="5"/>
  <c r="G1491" i="5" s="1"/>
  <c r="AB1491" i="5"/>
  <c r="V1483" i="5"/>
  <c r="G1483" i="5" s="1"/>
  <c r="AB1483" i="5"/>
  <c r="V1475" i="5"/>
  <c r="G1475" i="5" s="1"/>
  <c r="V1467" i="5"/>
  <c r="G1467" i="5" s="1"/>
  <c r="AB1467" i="5"/>
  <c r="V1459" i="5"/>
  <c r="G1459" i="5" s="1"/>
  <c r="V1451" i="5"/>
  <c r="G1451" i="5"/>
  <c r="AB1451" i="5"/>
  <c r="G1443" i="5"/>
  <c r="V1443" i="5"/>
  <c r="V1435" i="5"/>
  <c r="G1435" i="5"/>
  <c r="V1427" i="5"/>
  <c r="G1427" i="5" s="1"/>
  <c r="V1419" i="5"/>
  <c r="AB1419" i="5"/>
  <c r="V1411" i="5"/>
  <c r="G1411" i="5"/>
  <c r="AB1411" i="5"/>
  <c r="V1403" i="5"/>
  <c r="V1395" i="5"/>
  <c r="G1395" i="5" s="1"/>
  <c r="AB1395" i="5"/>
  <c r="V1387" i="5"/>
  <c r="G1387" i="5" s="1"/>
  <c r="AB1387" i="5"/>
  <c r="V1379" i="5"/>
  <c r="AB1379" i="5"/>
  <c r="G1371" i="5"/>
  <c r="AB1371" i="5"/>
  <c r="V1371" i="5"/>
  <c r="V1363" i="5"/>
  <c r="V1347" i="5"/>
  <c r="V1339" i="5"/>
  <c r="AB1339" i="5"/>
  <c r="V1331" i="5"/>
  <c r="V1323" i="5"/>
  <c r="AB1323" i="5"/>
  <c r="AB1315" i="5"/>
  <c r="V1307" i="5"/>
  <c r="V1299" i="5"/>
  <c r="AB1299" i="5"/>
  <c r="V1291" i="5"/>
  <c r="V1283" i="5"/>
  <c r="AB1283" i="5"/>
  <c r="V1275" i="5"/>
  <c r="AB1275" i="5"/>
  <c r="V1267" i="5"/>
  <c r="AB1267" i="5"/>
  <c r="V1259" i="5"/>
  <c r="AB1259" i="5"/>
  <c r="V2091" i="5"/>
  <c r="G2091" i="5" s="1"/>
  <c r="G1661" i="5"/>
  <c r="H1661" i="5"/>
  <c r="E1661" i="5"/>
  <c r="X1661" i="5" s="1"/>
  <c r="F1661" i="5"/>
  <c r="I1661" i="5"/>
  <c r="E1506" i="5"/>
  <c r="X1506" i="5" s="1"/>
  <c r="F1506" i="5"/>
  <c r="G1506" i="5"/>
  <c r="H1506" i="5"/>
  <c r="I1506" i="5"/>
  <c r="R1989" i="5"/>
  <c r="AB2435" i="5"/>
  <c r="E2409" i="5"/>
  <c r="X2409" i="5" s="1"/>
  <c r="G2409" i="5"/>
  <c r="R2409" i="5"/>
  <c r="G2321" i="5"/>
  <c r="E2321" i="5"/>
  <c r="X2321" i="5" s="1"/>
  <c r="F2321" i="5"/>
  <c r="E2050" i="5"/>
  <c r="X2050" i="5" s="1"/>
  <c r="G2050" i="5"/>
  <c r="E2038" i="5"/>
  <c r="X2038" i="5" s="1"/>
  <c r="G2038" i="5"/>
  <c r="G1957" i="5"/>
  <c r="E1957" i="5"/>
  <c r="X1957" i="5" s="1"/>
  <c r="R1957" i="5"/>
  <c r="I1957" i="5"/>
  <c r="F1957" i="5"/>
  <c r="E1905" i="5"/>
  <c r="X1905" i="5" s="1"/>
  <c r="G1905" i="5"/>
  <c r="J1905" i="5"/>
  <c r="I1905" i="5"/>
  <c r="R1905" i="5"/>
  <c r="E1893" i="5"/>
  <c r="X1893" i="5" s="1"/>
  <c r="G1893" i="5"/>
  <c r="H1893" i="5"/>
  <c r="F1893" i="5"/>
  <c r="J1893" i="5"/>
  <c r="X1354" i="5"/>
  <c r="G2003" i="5"/>
  <c r="G1787" i="5"/>
  <c r="E1970" i="5"/>
  <c r="X1970" i="5" s="1"/>
  <c r="G1970" i="5"/>
  <c r="G1633" i="5"/>
  <c r="E1633" i="5"/>
  <c r="X1633" i="5" s="1"/>
  <c r="G2403" i="5"/>
  <c r="V2347" i="5"/>
  <c r="G2347" i="5" s="1"/>
  <c r="V1995" i="5"/>
  <c r="V1875" i="5"/>
  <c r="E1865" i="5"/>
  <c r="X1865" i="5" s="1"/>
  <c r="G1865" i="5"/>
  <c r="G1630" i="5"/>
  <c r="E1630" i="5"/>
  <c r="X1630" i="5" s="1"/>
  <c r="F2081" i="5"/>
  <c r="G2299" i="5"/>
  <c r="E2454" i="5"/>
  <c r="X2454" i="5" s="1"/>
  <c r="G2454" i="5"/>
  <c r="E2434" i="5"/>
  <c r="X2434" i="5" s="1"/>
  <c r="G2434" i="5"/>
  <c r="E2233" i="5"/>
  <c r="X2233" i="5" s="1"/>
  <c r="G2233" i="5"/>
  <c r="G2150" i="5"/>
  <c r="E2150" i="5"/>
  <c r="X2150" i="5" s="1"/>
  <c r="J2150" i="5"/>
  <c r="E2126" i="5"/>
  <c r="X2126" i="5" s="1"/>
  <c r="G2126" i="5"/>
  <c r="R2126" i="5"/>
  <c r="J2126" i="5"/>
  <c r="E2110" i="5"/>
  <c r="X2110" i="5" s="1"/>
  <c r="G2110" i="5"/>
  <c r="G1781" i="5"/>
  <c r="E1781" i="5"/>
  <c r="X1781" i="5" s="1"/>
  <c r="F1781" i="5"/>
  <c r="G1749" i="5"/>
  <c r="E1749" i="5"/>
  <c r="X1749" i="5" s="1"/>
  <c r="V1707" i="5"/>
  <c r="G1707" i="5" s="1"/>
  <c r="E1537" i="5"/>
  <c r="X1537" i="5" s="1"/>
  <c r="G1537" i="5"/>
  <c r="H1537" i="5"/>
  <c r="F1537" i="5"/>
  <c r="R1537" i="5"/>
  <c r="E2430" i="5"/>
  <c r="X2430" i="5" s="1"/>
  <c r="G2430" i="5"/>
  <c r="E2190" i="5"/>
  <c r="X2190" i="5" s="1"/>
  <c r="G2190" i="5"/>
  <c r="R2190" i="5"/>
  <c r="E2101" i="5"/>
  <c r="X2101" i="5" s="1"/>
  <c r="G2101" i="5"/>
  <c r="G2005" i="5"/>
  <c r="E2005" i="5"/>
  <c r="X2005" i="5" s="1"/>
  <c r="F2005" i="5"/>
  <c r="I2005" i="5"/>
  <c r="E1994" i="5"/>
  <c r="X1994" i="5" s="1"/>
  <c r="G1994" i="5"/>
  <c r="E1777" i="5"/>
  <c r="X1777" i="5" s="1"/>
  <c r="G1777" i="5"/>
  <c r="F1777" i="5"/>
  <c r="G1717" i="5"/>
  <c r="H1717" i="5"/>
  <c r="E1516" i="5"/>
  <c r="X1516" i="5" s="1"/>
  <c r="G1516" i="5"/>
  <c r="E2365" i="5"/>
  <c r="X2365" i="5" s="1"/>
  <c r="G2365" i="5"/>
  <c r="R2365" i="5"/>
  <c r="E2214" i="5"/>
  <c r="X2214" i="5" s="1"/>
  <c r="G2214" i="5"/>
  <c r="E2077" i="5"/>
  <c r="X2077" i="5" s="1"/>
  <c r="G2077" i="5"/>
  <c r="E1538" i="5"/>
  <c r="X1538" i="5" s="1"/>
  <c r="H1538" i="5"/>
  <c r="X1268" i="5"/>
  <c r="E2441" i="5"/>
  <c r="X2441" i="5" s="1"/>
  <c r="G2441" i="5"/>
  <c r="E2433" i="5"/>
  <c r="X2433" i="5" s="1"/>
  <c r="H2433" i="5"/>
  <c r="E2425" i="5"/>
  <c r="X2425" i="5" s="1"/>
  <c r="F2425" i="5"/>
  <c r="E2201" i="5"/>
  <c r="X2201" i="5" s="1"/>
  <c r="G2201" i="5"/>
  <c r="E2105" i="5"/>
  <c r="X2105" i="5" s="1"/>
  <c r="G2105" i="5"/>
  <c r="I2105" i="5"/>
  <c r="E2470" i="5"/>
  <c r="X2470" i="5" s="1"/>
  <c r="G2470" i="5"/>
  <c r="J2286" i="5"/>
  <c r="E2286" i="5"/>
  <c r="X2286" i="5" s="1"/>
  <c r="E2026" i="5"/>
  <c r="X2026" i="5" s="1"/>
  <c r="G2026" i="5"/>
  <c r="G2013" i="5"/>
  <c r="R2013" i="5"/>
  <c r="H2013" i="5"/>
  <c r="E1814" i="5"/>
  <c r="X1814" i="5" s="1"/>
  <c r="G1814" i="5"/>
  <c r="E1548" i="5"/>
  <c r="X1548" i="5" s="1"/>
  <c r="G1548" i="5"/>
  <c r="E2246" i="5"/>
  <c r="X2246" i="5" s="1"/>
  <c r="G2246" i="5"/>
  <c r="E2070" i="5"/>
  <c r="X2070" i="5" s="1"/>
  <c r="G2070" i="5"/>
  <c r="E1921" i="5"/>
  <c r="X1921" i="5" s="1"/>
  <c r="G1921" i="5"/>
  <c r="E1841" i="5"/>
  <c r="X1841" i="5" s="1"/>
  <c r="E1769" i="5"/>
  <c r="X1769" i="5" s="1"/>
  <c r="G1769" i="5"/>
  <c r="E1622" i="5"/>
  <c r="X1622" i="5" s="1"/>
  <c r="E1557" i="5"/>
  <c r="X1557" i="5" s="1"/>
  <c r="G1557" i="5"/>
  <c r="I1557" i="5"/>
  <c r="E2478" i="5"/>
  <c r="X2478" i="5" s="1"/>
  <c r="G2478" i="5"/>
  <c r="E2334" i="5"/>
  <c r="X2334" i="5" s="1"/>
  <c r="G2334" i="5"/>
  <c r="E2297" i="5"/>
  <c r="X2297" i="5" s="1"/>
  <c r="G2297" i="5"/>
  <c r="H2297" i="5"/>
  <c r="E2134" i="5"/>
  <c r="X2134" i="5" s="1"/>
  <c r="H2134" i="5"/>
  <c r="G2134" i="5"/>
  <c r="E1698" i="5"/>
  <c r="X1698" i="5" s="1"/>
  <c r="G1698" i="5"/>
  <c r="E1602" i="5"/>
  <c r="X1602" i="5" s="1"/>
  <c r="G1602" i="5"/>
  <c r="E2122" i="5"/>
  <c r="X2122" i="5" s="1"/>
  <c r="G2122" i="5"/>
  <c r="G1789" i="5"/>
  <c r="E1789" i="5"/>
  <c r="X1789" i="5" s="1"/>
  <c r="E1393" i="5"/>
  <c r="X1393" i="5" s="1"/>
  <c r="G1393" i="5"/>
  <c r="E2330" i="5"/>
  <c r="X2330" i="5" s="1"/>
  <c r="G2330" i="5"/>
  <c r="E2230" i="5"/>
  <c r="X2230" i="5" s="1"/>
  <c r="G2230" i="5"/>
  <c r="E2010" i="5"/>
  <c r="X2010" i="5" s="1"/>
  <c r="G2010" i="5"/>
  <c r="E1834" i="5"/>
  <c r="X1834" i="5" s="1"/>
  <c r="G1834" i="5"/>
  <c r="E1822" i="5"/>
  <c r="X1822" i="5" s="1"/>
  <c r="G1822" i="5"/>
  <c r="E1684" i="5"/>
  <c r="X1684" i="5" s="1"/>
  <c r="G1684" i="5"/>
  <c r="E1436" i="5"/>
  <c r="X1436" i="5" s="1"/>
  <c r="G1436" i="5"/>
  <c r="E2033" i="5"/>
  <c r="X2033" i="5" s="1"/>
  <c r="G2033" i="5"/>
  <c r="E2018" i="5"/>
  <c r="X2018" i="5" s="1"/>
  <c r="G2018" i="5"/>
  <c r="E1950" i="5"/>
  <c r="X1950" i="5" s="1"/>
  <c r="G1950" i="5"/>
  <c r="E1758" i="5"/>
  <c r="X1758" i="5" s="1"/>
  <c r="G1758" i="5"/>
  <c r="E1597" i="5"/>
  <c r="X1597" i="5" s="1"/>
  <c r="G1597" i="5"/>
  <c r="E1574" i="5"/>
  <c r="X1574" i="5" s="1"/>
  <c r="G1574" i="5"/>
  <c r="E2302" i="5"/>
  <c r="X2302" i="5" s="1"/>
  <c r="G2302" i="5"/>
  <c r="E1882" i="5"/>
  <c r="X1882" i="5" s="1"/>
  <c r="G1882" i="5"/>
  <c r="E1722" i="5"/>
  <c r="X1722" i="5" s="1"/>
  <c r="G1722" i="5"/>
  <c r="E1518" i="5"/>
  <c r="X1518" i="5" s="1"/>
  <c r="G1518" i="5"/>
  <c r="E1453" i="5"/>
  <c r="X1453" i="5" s="1"/>
  <c r="G1453" i="5"/>
  <c r="E1958" i="5"/>
  <c r="X1958" i="5" s="1"/>
  <c r="G1958" i="5"/>
  <c r="E1770" i="5"/>
  <c r="X1770" i="5" s="1"/>
  <c r="G1770" i="5"/>
  <c r="E1718" i="5"/>
  <c r="X1718" i="5" s="1"/>
  <c r="G1718" i="5"/>
  <c r="E1494" i="5"/>
  <c r="X1494" i="5" s="1"/>
  <c r="G1494" i="5"/>
  <c r="E1462" i="5"/>
  <c r="X1462" i="5" s="1"/>
  <c r="G1462" i="5"/>
  <c r="G1809" i="5"/>
  <c r="E1809" i="5"/>
  <c r="X1809" i="5" s="1"/>
  <c r="G1886" i="5"/>
  <c r="E1870" i="5"/>
  <c r="X1870" i="5" s="1"/>
  <c r="E1765" i="5"/>
  <c r="X1765" i="5" s="1"/>
  <c r="G2111" i="5"/>
  <c r="G1434" i="5"/>
  <c r="G2114" i="5"/>
  <c r="E2114" i="5"/>
  <c r="X2114" i="5" s="1"/>
  <c r="G1653" i="5"/>
  <c r="E1653" i="5"/>
  <c r="X1653" i="5" s="1"/>
  <c r="G1754" i="5"/>
  <c r="G1493" i="5"/>
  <c r="G1484" i="5"/>
  <c r="G1422" i="5"/>
  <c r="G1445" i="5"/>
  <c r="E1445" i="5"/>
  <c r="X1445" i="5" s="1"/>
  <c r="X1308" i="5"/>
  <c r="E2416" i="5"/>
  <c r="X2416" i="5" s="1"/>
  <c r="F2416" i="5"/>
  <c r="R2416" i="5"/>
  <c r="H2416" i="5"/>
  <c r="J2416" i="5"/>
  <c r="I2416" i="5"/>
  <c r="E2168" i="5"/>
  <c r="X2168" i="5" s="1"/>
  <c r="R2168" i="5"/>
  <c r="J2168" i="5"/>
  <c r="I2168" i="5"/>
  <c r="H2168" i="5"/>
  <c r="F2168" i="5"/>
  <c r="K68" i="6"/>
  <c r="E2390" i="5"/>
  <c r="X2390" i="5" s="1"/>
  <c r="R2390" i="5"/>
  <c r="I2390" i="5"/>
  <c r="J2390" i="5"/>
  <c r="G2390" i="5"/>
  <c r="H2390" i="5"/>
  <c r="F2390" i="5"/>
  <c r="E2326" i="5"/>
  <c r="X2326" i="5" s="1"/>
  <c r="G2326" i="5"/>
  <c r="R2326" i="5"/>
  <c r="E2278" i="5"/>
  <c r="X2278" i="5" s="1"/>
  <c r="G2278" i="5"/>
  <c r="G2237" i="5"/>
  <c r="E2237" i="5"/>
  <c r="X2237" i="5" s="1"/>
  <c r="E2189" i="5"/>
  <c r="X2189" i="5" s="1"/>
  <c r="J2189" i="5"/>
  <c r="G2189" i="5"/>
  <c r="X1270" i="5"/>
  <c r="X1264" i="5"/>
  <c r="R1264" i="5"/>
  <c r="V2504" i="5"/>
  <c r="G2504" i="5" s="1"/>
  <c r="AB2504" i="5"/>
  <c r="V2488" i="5"/>
  <c r="G2488" i="5" s="1"/>
  <c r="AB2488" i="5"/>
  <c r="V2480" i="5"/>
  <c r="G2480" i="5" s="1"/>
  <c r="AB2480" i="5"/>
  <c r="AB2472" i="5"/>
  <c r="V2464" i="5"/>
  <c r="G2464" i="5"/>
  <c r="AB2464" i="5"/>
  <c r="V2456" i="5"/>
  <c r="G2456" i="5" s="1"/>
  <c r="AB2456" i="5"/>
  <c r="V2448" i="5"/>
  <c r="G2448" i="5" s="1"/>
  <c r="AB2448" i="5"/>
  <c r="AB2440" i="5"/>
  <c r="V2432" i="5"/>
  <c r="G2432" i="5" s="1"/>
  <c r="V2424" i="5"/>
  <c r="AB2424" i="5"/>
  <c r="G2416" i="5"/>
  <c r="AB2416" i="5"/>
  <c r="V2408" i="5"/>
  <c r="G2408" i="5"/>
  <c r="V2400" i="5"/>
  <c r="AB2400" i="5"/>
  <c r="V2392" i="5"/>
  <c r="AB2392" i="5"/>
  <c r="V2384" i="5"/>
  <c r="AB2384" i="5"/>
  <c r="V2376" i="5"/>
  <c r="G2376" i="5" s="1"/>
  <c r="V2368" i="5"/>
  <c r="G2368" i="5" s="1"/>
  <c r="AB2368" i="5"/>
  <c r="V2360" i="5"/>
  <c r="G2360" i="5" s="1"/>
  <c r="AB2360" i="5"/>
  <c r="AB2352" i="5"/>
  <c r="V2352" i="5"/>
  <c r="G2352" i="5" s="1"/>
  <c r="V2344" i="5"/>
  <c r="G2344" i="5" s="1"/>
  <c r="V2336" i="5"/>
  <c r="G2336" i="5" s="1"/>
  <c r="V2328" i="5"/>
  <c r="G2328" i="5" s="1"/>
  <c r="AB2328" i="5"/>
  <c r="V2320" i="5"/>
  <c r="G2320" i="5" s="1"/>
  <c r="V2312" i="5"/>
  <c r="G2312" i="5" s="1"/>
  <c r="V2304" i="5"/>
  <c r="G2304" i="5" s="1"/>
  <c r="AB2304" i="5"/>
  <c r="V2296" i="5"/>
  <c r="AB2296" i="5"/>
  <c r="V2288" i="5"/>
  <c r="G2288" i="5" s="1"/>
  <c r="AB2288" i="5"/>
  <c r="V2280" i="5"/>
  <c r="V2272" i="5"/>
  <c r="AB2272" i="5"/>
  <c r="V2264" i="5"/>
  <c r="G2264" i="5" s="1"/>
  <c r="AB2264" i="5"/>
  <c r="AB2256" i="5"/>
  <c r="V2256" i="5"/>
  <c r="G2256" i="5" s="1"/>
  <c r="V2248" i="5"/>
  <c r="G2248" i="5" s="1"/>
  <c r="AB2248" i="5"/>
  <c r="V2240" i="5"/>
  <c r="G2240" i="5" s="1"/>
  <c r="AB2240" i="5"/>
  <c r="V2232" i="5"/>
  <c r="AB2232" i="5"/>
  <c r="AB2224" i="5"/>
  <c r="V2224" i="5"/>
  <c r="V2208" i="5"/>
  <c r="G2208" i="5" s="1"/>
  <c r="AB2208" i="5"/>
  <c r="V2200" i="5"/>
  <c r="G2200" i="5" s="1"/>
  <c r="V2192" i="5"/>
  <c r="V2184" i="5"/>
  <c r="G2184" i="5" s="1"/>
  <c r="AB2184" i="5"/>
  <c r="V2176" i="5"/>
  <c r="G2176" i="5" s="1"/>
  <c r="G2168" i="5"/>
  <c r="AB2168" i="5"/>
  <c r="V2160" i="5"/>
  <c r="G2160" i="5"/>
  <c r="AB2160" i="5"/>
  <c r="V2152" i="5"/>
  <c r="G2152" i="5" s="1"/>
  <c r="AB2152" i="5"/>
  <c r="V2144" i="5"/>
  <c r="G2144" i="5" s="1"/>
  <c r="AB2144" i="5"/>
  <c r="V2136" i="5"/>
  <c r="AB2136" i="5"/>
  <c r="G2136" i="5"/>
  <c r="V2128" i="5"/>
  <c r="AB2128" i="5"/>
  <c r="AB2120" i="5"/>
  <c r="V2112" i="5"/>
  <c r="G2112" i="5" s="1"/>
  <c r="AB2112" i="5"/>
  <c r="V2104" i="5"/>
  <c r="G2104" i="5" s="1"/>
  <c r="AB2104" i="5"/>
  <c r="V2096" i="5"/>
  <c r="V2088" i="5"/>
  <c r="G2088" i="5" s="1"/>
  <c r="AB2088" i="5"/>
  <c r="V2080" i="5"/>
  <c r="G2080" i="5" s="1"/>
  <c r="AB2080" i="5"/>
  <c r="AB2072" i="5"/>
  <c r="V2072" i="5"/>
  <c r="G2072" i="5" s="1"/>
  <c r="AB2064" i="5"/>
  <c r="V2064" i="5"/>
  <c r="G2064" i="5" s="1"/>
  <c r="V2056" i="5"/>
  <c r="AB2056" i="5"/>
  <c r="V2048" i="5"/>
  <c r="G2048" i="5" s="1"/>
  <c r="AB2048" i="5"/>
  <c r="V2040" i="5"/>
  <c r="AB2040" i="5"/>
  <c r="V2032" i="5"/>
  <c r="G2032" i="5"/>
  <c r="AB2032" i="5"/>
  <c r="V2024" i="5"/>
  <c r="G2024" i="5" s="1"/>
  <c r="AB2024" i="5"/>
  <c r="V2016" i="5"/>
  <c r="G2016" i="5" s="1"/>
  <c r="V2008" i="5"/>
  <c r="G2008" i="5" s="1"/>
  <c r="V2000" i="5"/>
  <c r="G2000" i="5" s="1"/>
  <c r="AB2000" i="5"/>
  <c r="AB1992" i="5"/>
  <c r="V1992" i="5"/>
  <c r="G1992" i="5" s="1"/>
  <c r="V1984" i="5"/>
  <c r="G1984" i="5"/>
  <c r="AB1984" i="5"/>
  <c r="V1976" i="5"/>
  <c r="G1976" i="5" s="1"/>
  <c r="AB1976" i="5"/>
  <c r="V1968" i="5"/>
  <c r="G1968" i="5" s="1"/>
  <c r="AB1968" i="5"/>
  <c r="V1960" i="5"/>
  <c r="AB1960" i="5"/>
  <c r="V1952" i="5"/>
  <c r="G1952" i="5" s="1"/>
  <c r="AB1952" i="5"/>
  <c r="V1944" i="5"/>
  <c r="AB1944" i="5"/>
  <c r="G1944" i="5"/>
  <c r="V1936" i="5"/>
  <c r="G1936" i="5" s="1"/>
  <c r="AB1936" i="5"/>
  <c r="V1928" i="5"/>
  <c r="G1928" i="5" s="1"/>
  <c r="AB1928" i="5"/>
  <c r="V1920" i="5"/>
  <c r="G1920" i="5" s="1"/>
  <c r="AB1920" i="5"/>
  <c r="V1912" i="5"/>
  <c r="G1912" i="5"/>
  <c r="AB1912" i="5"/>
  <c r="V1904" i="5"/>
  <c r="G1904" i="5" s="1"/>
  <c r="AB1904" i="5"/>
  <c r="V1896" i="5"/>
  <c r="AB1896" i="5"/>
  <c r="V1888" i="5"/>
  <c r="G1888" i="5"/>
  <c r="V1880" i="5"/>
  <c r="G1880" i="5" s="1"/>
  <c r="AB1880" i="5"/>
  <c r="AB1872" i="5"/>
  <c r="V1872" i="5"/>
  <c r="G1872" i="5" s="1"/>
  <c r="V1864" i="5"/>
  <c r="G1864" i="5" s="1"/>
  <c r="AB1864" i="5"/>
  <c r="V1856" i="5"/>
  <c r="AB1856" i="5"/>
  <c r="G1856" i="5"/>
  <c r="V1848" i="5"/>
  <c r="G1848" i="5" s="1"/>
  <c r="AB1848" i="5"/>
  <c r="V1840" i="5"/>
  <c r="G1840" i="5" s="1"/>
  <c r="V1832" i="5"/>
  <c r="G1832" i="5" s="1"/>
  <c r="AB1832" i="5"/>
  <c r="V1824" i="5"/>
  <c r="G1824" i="5" s="1"/>
  <c r="V1816" i="5"/>
  <c r="G1816" i="5" s="1"/>
  <c r="V1808" i="5"/>
  <c r="G1808" i="5" s="1"/>
  <c r="AB1808" i="5"/>
  <c r="V1800" i="5"/>
  <c r="G1800" i="5" s="1"/>
  <c r="AB1800" i="5"/>
  <c r="V1792" i="5"/>
  <c r="G1792" i="5" s="1"/>
  <c r="AB1792" i="5"/>
  <c r="V1784" i="5"/>
  <c r="G1784" i="5" s="1"/>
  <c r="AB1784" i="5"/>
  <c r="V1776" i="5"/>
  <c r="AB1776" i="5"/>
  <c r="V1768" i="5"/>
  <c r="G1768" i="5" s="1"/>
  <c r="AB1768" i="5"/>
  <c r="AB1760" i="5"/>
  <c r="V1760" i="5"/>
  <c r="V1752" i="5"/>
  <c r="G1752" i="5" s="1"/>
  <c r="AB1752" i="5"/>
  <c r="V1744" i="5"/>
  <c r="G1744" i="5" s="1"/>
  <c r="AB1744" i="5"/>
  <c r="V1736" i="5"/>
  <c r="G1736" i="5" s="1"/>
  <c r="AB1728" i="5"/>
  <c r="V1728" i="5"/>
  <c r="V1720" i="5"/>
  <c r="AB1720" i="5"/>
  <c r="V1712" i="5"/>
  <c r="G1712" i="5"/>
  <c r="AB1712" i="5"/>
  <c r="V1704" i="5"/>
  <c r="AB1704" i="5"/>
  <c r="G1704" i="5"/>
  <c r="V1696" i="5"/>
  <c r="G1696" i="5" s="1"/>
  <c r="AB1696" i="5"/>
  <c r="V1688" i="5"/>
  <c r="AB1688" i="5"/>
  <c r="V1680" i="5"/>
  <c r="G1680" i="5" s="1"/>
  <c r="AB1680" i="5"/>
  <c r="V1672" i="5"/>
  <c r="V1664" i="5"/>
  <c r="G1664" i="5" s="1"/>
  <c r="AB1664" i="5"/>
  <c r="V1656" i="5"/>
  <c r="G1656" i="5"/>
  <c r="V1648" i="5"/>
  <c r="G1648" i="5" s="1"/>
  <c r="AB1648" i="5"/>
  <c r="V1640" i="5"/>
  <c r="AB1640" i="5"/>
  <c r="V1632" i="5"/>
  <c r="G1632" i="5" s="1"/>
  <c r="AB1632" i="5"/>
  <c r="V1624" i="5"/>
  <c r="G1624" i="5"/>
  <c r="V1616" i="5"/>
  <c r="AB1616" i="5"/>
  <c r="V1608" i="5"/>
  <c r="AB1608" i="5"/>
  <c r="G1600" i="5"/>
  <c r="V1600" i="5"/>
  <c r="AB1600" i="5"/>
  <c r="V1592" i="5"/>
  <c r="AB1592" i="5"/>
  <c r="V1584" i="5"/>
  <c r="G1584" i="5" s="1"/>
  <c r="AB1584" i="5"/>
  <c r="V1576" i="5"/>
  <c r="AB1576" i="5"/>
  <c r="V1568" i="5"/>
  <c r="G1568" i="5" s="1"/>
  <c r="AB1568" i="5"/>
  <c r="V1560" i="5"/>
  <c r="AB1560" i="5"/>
  <c r="V1552" i="5"/>
  <c r="G1552" i="5"/>
  <c r="AB1552" i="5"/>
  <c r="V1544" i="5"/>
  <c r="G1544" i="5" s="1"/>
  <c r="AB1544" i="5"/>
  <c r="AB1528" i="5"/>
  <c r="V1528" i="5"/>
  <c r="V1520" i="5"/>
  <c r="AB1520" i="5"/>
  <c r="V1512" i="5"/>
  <c r="G1512" i="5"/>
  <c r="AB1512" i="5"/>
  <c r="V1504" i="5"/>
  <c r="AB1504" i="5"/>
  <c r="V1496" i="5"/>
  <c r="G1496" i="5" s="1"/>
  <c r="AB1496" i="5"/>
  <c r="V1488" i="5"/>
  <c r="G1488" i="5" s="1"/>
  <c r="AB1488" i="5"/>
  <c r="V1480" i="5"/>
  <c r="G1480" i="5" s="1"/>
  <c r="AB1480" i="5"/>
  <c r="V1472" i="5"/>
  <c r="G1472" i="5" s="1"/>
  <c r="AB1472" i="5"/>
  <c r="V1464" i="5"/>
  <c r="G1464" i="5" s="1"/>
  <c r="AB1464" i="5"/>
  <c r="V1456" i="5"/>
  <c r="AB1456" i="5"/>
  <c r="V1448" i="5"/>
  <c r="G1448" i="5" s="1"/>
  <c r="AB1448" i="5"/>
  <c r="V1440" i="5"/>
  <c r="G1440" i="5" s="1"/>
  <c r="AB1440" i="5"/>
  <c r="V1432" i="5"/>
  <c r="G1432" i="5" s="1"/>
  <c r="AB1432" i="5"/>
  <c r="V1424" i="5"/>
  <c r="V1416" i="5"/>
  <c r="G1416" i="5" s="1"/>
  <c r="AB1416" i="5"/>
  <c r="AB1408" i="5"/>
  <c r="G1408" i="5"/>
  <c r="V1400" i="5"/>
  <c r="G1400" i="5" s="1"/>
  <c r="AB1400" i="5"/>
  <c r="V1392" i="5"/>
  <c r="G1392" i="5" s="1"/>
  <c r="V1384" i="5"/>
  <c r="G1384" i="5" s="1"/>
  <c r="AB1384" i="5"/>
  <c r="V1376" i="5"/>
  <c r="G1376" i="5" s="1"/>
  <c r="AB1376" i="5"/>
  <c r="AB1368" i="5"/>
  <c r="V1368" i="5"/>
  <c r="G1368" i="5" s="1"/>
  <c r="V1360" i="5"/>
  <c r="AB1360" i="5"/>
  <c r="V1352" i="5"/>
  <c r="AB1352" i="5"/>
  <c r="V1344" i="5"/>
  <c r="V1336" i="5"/>
  <c r="AB1336" i="5"/>
  <c r="V1328" i="5"/>
  <c r="AB1328" i="5"/>
  <c r="V1320" i="5"/>
  <c r="V1312" i="5"/>
  <c r="AB1312" i="5"/>
  <c r="V1304" i="5"/>
  <c r="AB1304" i="5"/>
  <c r="V1296" i="5"/>
  <c r="AB1296" i="5"/>
  <c r="V1288" i="5"/>
  <c r="AB1288" i="5"/>
  <c r="V1280" i="5"/>
  <c r="AB1280" i="5"/>
  <c r="V1272" i="5"/>
  <c r="AB1272" i="5"/>
  <c r="AB1264" i="5"/>
  <c r="F1723" i="5"/>
  <c r="R1536" i="5"/>
  <c r="R2287" i="5"/>
  <c r="AB2176" i="5"/>
  <c r="AB1840" i="5"/>
  <c r="AB2096" i="5"/>
  <c r="AB2008" i="5"/>
  <c r="AB1392" i="5"/>
  <c r="V2472" i="5"/>
  <c r="G2472" i="5" s="1"/>
  <c r="E2466" i="5"/>
  <c r="X2466" i="5" s="1"/>
  <c r="I2466" i="5"/>
  <c r="J2466" i="5"/>
  <c r="G2466" i="5"/>
  <c r="R2466" i="5"/>
  <c r="H2466" i="5"/>
  <c r="G2397" i="5"/>
  <c r="E2397" i="5"/>
  <c r="X2397" i="5" s="1"/>
  <c r="G2353" i="5"/>
  <c r="R2353" i="5"/>
  <c r="J2353" i="5"/>
  <c r="I2353" i="5"/>
  <c r="F2353" i="5"/>
  <c r="E2353" i="5"/>
  <c r="X2353" i="5" s="1"/>
  <c r="H2353" i="5"/>
  <c r="R2333" i="5"/>
  <c r="J2333" i="5"/>
  <c r="E2333" i="5"/>
  <c r="X2333" i="5" s="1"/>
  <c r="H2333" i="5"/>
  <c r="E1658" i="5"/>
  <c r="X1658" i="5" s="1"/>
  <c r="G1658" i="5"/>
  <c r="X1355" i="5"/>
  <c r="R1355" i="5"/>
  <c r="G2287" i="5"/>
  <c r="E2239" i="5"/>
  <c r="X2239" i="5" s="1"/>
  <c r="J2239" i="5"/>
  <c r="I2239" i="5"/>
  <c r="H2239" i="5"/>
  <c r="F2239" i="5"/>
  <c r="G2223" i="5"/>
  <c r="E2191" i="5"/>
  <c r="X2191" i="5" s="1"/>
  <c r="J2191" i="5"/>
  <c r="I2191" i="5"/>
  <c r="R2191" i="5"/>
  <c r="E2087" i="5"/>
  <c r="X2087" i="5" s="1"/>
  <c r="I2087" i="5"/>
  <c r="R2087" i="5"/>
  <c r="H2087" i="5"/>
  <c r="F2087" i="5"/>
  <c r="E2031" i="5"/>
  <c r="X2031" i="5" s="1"/>
  <c r="H2031" i="5"/>
  <c r="F2031" i="5"/>
  <c r="I2031" i="5"/>
  <c r="E1935" i="5"/>
  <c r="X1935" i="5" s="1"/>
  <c r="F1935" i="5"/>
  <c r="R1935" i="5"/>
  <c r="J1935" i="5"/>
  <c r="E1855" i="5"/>
  <c r="X1855" i="5" s="1"/>
  <c r="F1855" i="5"/>
  <c r="E1567" i="5"/>
  <c r="X1567" i="5" s="1"/>
  <c r="G1567" i="5"/>
  <c r="AB2408" i="5"/>
  <c r="AB1736" i="5"/>
  <c r="AB1656" i="5"/>
  <c r="AB1320" i="5"/>
  <c r="AB2280" i="5"/>
  <c r="AB1624" i="5"/>
  <c r="V2440" i="5"/>
  <c r="G2440" i="5" s="1"/>
  <c r="G2210" i="5"/>
  <c r="J2210" i="5"/>
  <c r="F2210" i="5"/>
  <c r="I2210" i="5"/>
  <c r="H2210" i="5"/>
  <c r="E2210" i="5"/>
  <c r="X2210" i="5" s="1"/>
  <c r="E2202" i="5"/>
  <c r="X2202" i="5" s="1"/>
  <c r="G2202" i="5"/>
  <c r="H2202" i="5"/>
  <c r="F2202" i="5"/>
  <c r="R2202" i="5"/>
  <c r="J2202" i="5"/>
  <c r="I2202" i="5"/>
  <c r="E1414" i="5"/>
  <c r="X1414" i="5" s="1"/>
  <c r="G1414" i="5"/>
  <c r="H1414" i="5"/>
  <c r="F1414" i="5"/>
  <c r="R1414" i="5"/>
  <c r="J1414" i="5"/>
  <c r="I1723" i="5"/>
  <c r="J1723" i="5"/>
  <c r="H1536" i="5"/>
  <c r="H2237" i="5"/>
  <c r="I2189" i="5"/>
  <c r="AB1888" i="5"/>
  <c r="AB2016" i="5"/>
  <c r="AB1672" i="5"/>
  <c r="G1536" i="5"/>
  <c r="G1528" i="5"/>
  <c r="V2496" i="5"/>
  <c r="G2496" i="5" s="1"/>
  <c r="V2216" i="5"/>
  <c r="V2120" i="5"/>
  <c r="G2120" i="5" s="1"/>
  <c r="E2113" i="5"/>
  <c r="X2113" i="5" s="1"/>
  <c r="R2113" i="5"/>
  <c r="J2113" i="5"/>
  <c r="H2113" i="5"/>
  <c r="G2113" i="5"/>
  <c r="F2113" i="5"/>
  <c r="I2113" i="5"/>
  <c r="G67" i="6"/>
  <c r="I1536" i="5"/>
  <c r="J2237" i="5"/>
  <c r="AB2336" i="5"/>
  <c r="AB1824" i="5"/>
  <c r="F6" i="6"/>
  <c r="F64" i="6"/>
  <c r="G5" i="6"/>
  <c r="H5" i="6" s="1"/>
  <c r="D5" i="6" s="1"/>
  <c r="G1608" i="5"/>
  <c r="E2223" i="5"/>
  <c r="X2223" i="5" s="1"/>
  <c r="F2223" i="5"/>
  <c r="R2223" i="5"/>
  <c r="J2223" i="5"/>
  <c r="E2129" i="5"/>
  <c r="X2129" i="5" s="1"/>
  <c r="H2129" i="5"/>
  <c r="R2129" i="5"/>
  <c r="G2129" i="5"/>
  <c r="J2129" i="5"/>
  <c r="F2129" i="5"/>
  <c r="I2129" i="5"/>
  <c r="E2243" i="5"/>
  <c r="X2243" i="5" s="1"/>
  <c r="I2243" i="5"/>
  <c r="H2243" i="5"/>
  <c r="F2243" i="5"/>
  <c r="R2243" i="5"/>
  <c r="G2243" i="5"/>
  <c r="J2243" i="5"/>
  <c r="H1969" i="5"/>
  <c r="G1969" i="5"/>
  <c r="R1969" i="5"/>
  <c r="F1969" i="5"/>
  <c r="E1969" i="5"/>
  <c r="X1969" i="5" s="1"/>
  <c r="I1969" i="5"/>
  <c r="E1723" i="5"/>
  <c r="X1723" i="5" s="1"/>
  <c r="G1723" i="5"/>
  <c r="E1408" i="5"/>
  <c r="X1408" i="5" s="1"/>
  <c r="I1408" i="5"/>
  <c r="R1408" i="5"/>
  <c r="J1408" i="5"/>
  <c r="F1408" i="5"/>
  <c r="F2237" i="5"/>
  <c r="H2189" i="5"/>
  <c r="H2287" i="5"/>
  <c r="R2237" i="5"/>
  <c r="AB1816" i="5"/>
  <c r="H1408" i="5"/>
  <c r="E2270" i="5"/>
  <c r="X2270" i="5" s="1"/>
  <c r="G2270" i="5"/>
  <c r="E1796" i="5"/>
  <c r="X1796" i="5" s="1"/>
  <c r="G1796" i="5"/>
  <c r="G2494" i="5"/>
  <c r="G2343" i="5"/>
  <c r="G2199" i="5"/>
  <c r="G2191" i="5"/>
  <c r="G2031" i="5"/>
  <c r="E2378" i="5"/>
  <c r="X2378" i="5" s="1"/>
  <c r="G2378" i="5"/>
  <c r="E2314" i="5"/>
  <c r="X2314" i="5" s="1"/>
  <c r="G2314" i="5"/>
  <c r="V2271" i="5"/>
  <c r="G2271" i="5" s="1"/>
  <c r="V2079" i="5"/>
  <c r="E1430" i="5"/>
  <c r="X1430" i="5" s="1"/>
  <c r="G1430" i="5"/>
  <c r="E2410" i="5"/>
  <c r="X2410" i="5" s="1"/>
  <c r="G2410" i="5"/>
  <c r="E2346" i="5"/>
  <c r="X2346" i="5" s="1"/>
  <c r="G2346" i="5"/>
  <c r="G1729" i="5"/>
  <c r="E1729" i="5"/>
  <c r="X1729" i="5" s="1"/>
  <c r="X1284" i="5"/>
  <c r="V2039" i="5"/>
  <c r="G2039" i="5" s="1"/>
  <c r="V1975" i="5"/>
  <c r="G1975" i="5" s="1"/>
  <c r="V1959" i="5"/>
  <c r="G1959" i="5" s="1"/>
  <c r="V1895" i="5"/>
  <c r="V1887" i="5"/>
  <c r="G1887" i="5" s="1"/>
  <c r="V1871" i="5"/>
  <c r="G1871" i="5" s="1"/>
  <c r="V1807" i="5"/>
  <c r="G1807" i="5" s="1"/>
  <c r="V1783" i="5"/>
  <c r="G1783" i="5" s="1"/>
  <c r="V1727" i="5"/>
  <c r="G1727" i="5" s="1"/>
  <c r="G1663" i="5"/>
  <c r="V1623" i="5"/>
  <c r="G1623" i="5" s="1"/>
  <c r="V1615" i="5"/>
  <c r="G1615" i="5" s="1"/>
  <c r="V1607" i="5"/>
  <c r="E1503" i="5"/>
  <c r="X1503" i="5" s="1"/>
  <c r="G1503" i="5"/>
  <c r="E1375" i="5"/>
  <c r="X1375" i="5" s="1"/>
  <c r="G1375" i="5"/>
  <c r="R2255" i="5"/>
  <c r="R2382" i="5"/>
  <c r="G2399" i="5"/>
  <c r="G2391" i="5"/>
  <c r="G2382" i="5"/>
  <c r="G2231" i="5"/>
  <c r="G2071" i="5"/>
  <c r="G1911" i="5"/>
  <c r="G1751" i="5"/>
  <c r="G1719" i="5"/>
  <c r="G1575" i="5"/>
  <c r="E2450" i="5"/>
  <c r="X2450" i="5" s="1"/>
  <c r="G2450" i="5"/>
  <c r="E2019" i="5"/>
  <c r="X2019" i="5" s="1"/>
  <c r="G2019" i="5"/>
  <c r="G1981" i="5"/>
  <c r="E1981" i="5"/>
  <c r="X1981" i="5" s="1"/>
  <c r="E1853" i="5"/>
  <c r="X1853" i="5" s="1"/>
  <c r="G1821" i="5"/>
  <c r="E1821" i="5"/>
  <c r="X1821" i="5" s="1"/>
  <c r="E1771" i="5"/>
  <c r="X1771" i="5" s="1"/>
  <c r="G1771" i="5"/>
  <c r="G1669" i="5"/>
  <c r="E1669" i="5"/>
  <c r="X1669" i="5" s="1"/>
  <c r="E1521" i="5"/>
  <c r="X1521" i="5" s="1"/>
  <c r="G1521" i="5"/>
  <c r="H2150" i="5"/>
  <c r="F1991" i="5"/>
  <c r="I2447" i="5"/>
  <c r="F2494" i="5"/>
  <c r="G2407" i="5"/>
  <c r="G2279" i="5"/>
  <c r="G2263" i="5"/>
  <c r="G2255" i="5"/>
  <c r="G2247" i="5"/>
  <c r="G2239" i="5"/>
  <c r="G2145" i="5"/>
  <c r="G2137" i="5"/>
  <c r="G1999" i="5"/>
  <c r="G1919" i="5"/>
  <c r="G1879" i="5"/>
  <c r="G1791" i="5"/>
  <c r="G1759" i="5"/>
  <c r="G1583" i="5"/>
  <c r="G1407" i="5"/>
  <c r="E2402" i="5"/>
  <c r="X2402" i="5" s="1"/>
  <c r="G2402" i="5"/>
  <c r="E2338" i="5"/>
  <c r="X2338" i="5" s="1"/>
  <c r="G2338" i="5"/>
  <c r="G2069" i="5"/>
  <c r="E2069" i="5"/>
  <c r="X2069" i="5" s="1"/>
  <c r="V2063" i="5"/>
  <c r="V1951" i="5"/>
  <c r="G1951" i="5" s="1"/>
  <c r="E1924" i="5"/>
  <c r="X1924" i="5" s="1"/>
  <c r="G1924" i="5"/>
  <c r="V1839" i="5"/>
  <c r="G1839" i="5" s="1"/>
  <c r="V1799" i="5"/>
  <c r="E1668" i="5"/>
  <c r="X1668" i="5" s="1"/>
  <c r="G1668" i="5"/>
  <c r="E1526" i="5"/>
  <c r="X1526" i="5" s="1"/>
  <c r="G1526" i="5"/>
  <c r="G1381" i="5"/>
  <c r="E1381" i="5"/>
  <c r="X1381" i="5" s="1"/>
  <c r="R2150" i="5"/>
  <c r="AB2319" i="5"/>
  <c r="J2118" i="5"/>
  <c r="H2495" i="5"/>
  <c r="G2465" i="5"/>
  <c r="G2439" i="5"/>
  <c r="G2431" i="5"/>
  <c r="G2423" i="5"/>
  <c r="G2415" i="5"/>
  <c r="G2311" i="5"/>
  <c r="G2303" i="5"/>
  <c r="G2295" i="5"/>
  <c r="G2229" i="5"/>
  <c r="G2103" i="5"/>
  <c r="G2095" i="5"/>
  <c r="G2087" i="5"/>
  <c r="G2047" i="5"/>
  <c r="G2007" i="5"/>
  <c r="G1967" i="5"/>
  <c r="G1927" i="5"/>
  <c r="G1831" i="5"/>
  <c r="G1823" i="5"/>
  <c r="G1631" i="5"/>
  <c r="G1591" i="5"/>
  <c r="G1562" i="5"/>
  <c r="G1543" i="5"/>
  <c r="E2442" i="5"/>
  <c r="X2442" i="5" s="1"/>
  <c r="G2442" i="5"/>
  <c r="E2234" i="5"/>
  <c r="X2234" i="5" s="1"/>
  <c r="E2186" i="5"/>
  <c r="X2186" i="5" s="1"/>
  <c r="G2186" i="5"/>
  <c r="G2178" i="5"/>
  <c r="E2178" i="5"/>
  <c r="X2178" i="5" s="1"/>
  <c r="E2082" i="5"/>
  <c r="X2082" i="5" s="1"/>
  <c r="G2082" i="5"/>
  <c r="E1676" i="5"/>
  <c r="X1676" i="5" s="1"/>
  <c r="G1676" i="5"/>
  <c r="E1540" i="5"/>
  <c r="X1540" i="5" s="1"/>
  <c r="G1540" i="5"/>
  <c r="G1466" i="5"/>
  <c r="E1466" i="5"/>
  <c r="X1466" i="5" s="1"/>
  <c r="E1380" i="5"/>
  <c r="X1380" i="5" s="1"/>
  <c r="G1380" i="5"/>
  <c r="X1311" i="5"/>
  <c r="G2447" i="5"/>
  <c r="G2396" i="5"/>
  <c r="G2319" i="5"/>
  <c r="G2175" i="5"/>
  <c r="G2167" i="5"/>
  <c r="G2159" i="5"/>
  <c r="G2151" i="5"/>
  <c r="G2143" i="5"/>
  <c r="G2135" i="5"/>
  <c r="G2127" i="5"/>
  <c r="G2119" i="5"/>
  <c r="G2055" i="5"/>
  <c r="G2015" i="5"/>
  <c r="G1849" i="5"/>
  <c r="G1767" i="5"/>
  <c r="G1671" i="5"/>
  <c r="G1599" i="5"/>
  <c r="G1551" i="5"/>
  <c r="E2386" i="5"/>
  <c r="X2386" i="5" s="1"/>
  <c r="G2386" i="5"/>
  <c r="E2322" i="5"/>
  <c r="X2322" i="5" s="1"/>
  <c r="G2322" i="5"/>
  <c r="V2183" i="5"/>
  <c r="E2046" i="5"/>
  <c r="X2046" i="5" s="1"/>
  <c r="G1949" i="5"/>
  <c r="E1949" i="5"/>
  <c r="X1949" i="5" s="1"/>
  <c r="G1877" i="5"/>
  <c r="E1877" i="5"/>
  <c r="X1877" i="5" s="1"/>
  <c r="E1790" i="5"/>
  <c r="X1790" i="5" s="1"/>
  <c r="G1790" i="5"/>
  <c r="H2382" i="5"/>
  <c r="AB2463" i="5"/>
  <c r="H1765" i="5"/>
  <c r="J2303" i="5"/>
  <c r="I2503" i="5"/>
  <c r="G2503" i="5"/>
  <c r="G2495" i="5"/>
  <c r="G2487" i="5"/>
  <c r="G2479" i="5"/>
  <c r="G2471" i="5"/>
  <c r="G2463" i="5"/>
  <c r="G2455" i="5"/>
  <c r="G2335" i="5"/>
  <c r="G2327" i="5"/>
  <c r="G2318" i="5"/>
  <c r="G2166" i="5"/>
  <c r="G2118" i="5"/>
  <c r="G2023" i="5"/>
  <c r="G1935" i="5"/>
  <c r="G1687" i="5"/>
  <c r="G1679" i="5"/>
  <c r="G1647" i="5"/>
  <c r="G1639" i="5"/>
  <c r="G1559" i="5"/>
  <c r="G2282" i="5"/>
  <c r="E2282" i="5"/>
  <c r="X2282" i="5" s="1"/>
  <c r="E2218" i="5"/>
  <c r="X2218" i="5" s="1"/>
  <c r="E2074" i="5"/>
  <c r="X2074" i="5" s="1"/>
  <c r="G1941" i="5"/>
  <c r="E1941" i="5"/>
  <c r="X1941" i="5" s="1"/>
  <c r="E1869" i="5"/>
  <c r="X1869" i="5" s="1"/>
  <c r="G1869" i="5"/>
  <c r="E1837" i="5"/>
  <c r="X1837" i="5" s="1"/>
  <c r="G1837" i="5"/>
  <c r="E1818" i="5"/>
  <c r="X1818" i="5" s="1"/>
  <c r="G1818" i="5"/>
  <c r="E1636" i="5"/>
  <c r="X1636" i="5" s="1"/>
  <c r="G1636" i="5"/>
  <c r="E1477" i="5"/>
  <c r="X1477" i="5" s="1"/>
  <c r="E1965" i="5"/>
  <c r="X1965" i="5" s="1"/>
  <c r="G1965" i="5"/>
  <c r="E1805" i="5"/>
  <c r="X1805" i="5" s="1"/>
  <c r="G1805" i="5"/>
  <c r="E1724" i="5"/>
  <c r="X1724" i="5" s="1"/>
  <c r="G1724" i="5"/>
  <c r="E1716" i="5"/>
  <c r="X1716" i="5" s="1"/>
  <c r="G1716" i="5"/>
  <c r="E1444" i="5"/>
  <c r="X1444" i="5" s="1"/>
  <c r="G1444" i="5"/>
  <c r="G1942" i="5"/>
  <c r="G1398" i="5"/>
  <c r="E2045" i="5"/>
  <c r="X2045" i="5" s="1"/>
  <c r="E1997" i="5"/>
  <c r="X1997" i="5" s="1"/>
  <c r="G1997" i="5"/>
  <c r="E1973" i="5"/>
  <c r="X1973" i="5" s="1"/>
  <c r="E1917" i="5"/>
  <c r="X1917" i="5" s="1"/>
  <c r="E1901" i="5"/>
  <c r="X1901" i="5" s="1"/>
  <c r="G1901" i="5"/>
  <c r="E1476" i="5"/>
  <c r="X1476" i="5" s="1"/>
  <c r="G1476" i="5"/>
  <c r="E2029" i="5"/>
  <c r="X2029" i="5" s="1"/>
  <c r="G2029" i="5"/>
  <c r="E1845" i="5"/>
  <c r="X1845" i="5" s="1"/>
  <c r="E1757" i="5"/>
  <c r="X1757" i="5" s="1"/>
  <c r="G1757" i="5"/>
  <c r="E1700" i="5"/>
  <c r="X1700" i="5" s="1"/>
  <c r="G1700" i="5"/>
  <c r="E1628" i="5"/>
  <c r="X1628" i="5" s="1"/>
  <c r="G1628" i="5"/>
  <c r="E1572" i="5"/>
  <c r="X1572" i="5" s="1"/>
  <c r="G1572" i="5"/>
  <c r="X1316" i="5"/>
  <c r="G1762" i="5"/>
  <c r="G1542" i="5"/>
  <c r="E2061" i="5"/>
  <c r="X2061" i="5" s="1"/>
  <c r="G2061" i="5"/>
  <c r="E1933" i="5"/>
  <c r="X1933" i="5" s="1"/>
  <c r="G1933" i="5"/>
  <c r="E1605" i="5"/>
  <c r="X1605" i="5" s="1"/>
  <c r="E1412" i="5"/>
  <c r="X1412" i="5" s="1"/>
  <c r="G1412" i="5"/>
  <c r="X1349" i="5"/>
  <c r="E1692" i="5"/>
  <c r="X1692" i="5" s="1"/>
  <c r="G1692" i="5"/>
  <c r="E1660" i="5"/>
  <c r="X1660" i="5" s="1"/>
  <c r="G1660" i="5"/>
  <c r="E1652" i="5"/>
  <c r="X1652" i="5" s="1"/>
  <c r="G1652" i="5"/>
  <c r="E1508" i="5"/>
  <c r="X1508" i="5" s="1"/>
  <c r="G1508" i="5"/>
  <c r="E1773" i="5"/>
  <c r="X1773" i="5" s="1"/>
  <c r="G1773" i="5"/>
  <c r="E1604" i="5"/>
  <c r="X1604" i="5" s="1"/>
  <c r="G1604" i="5"/>
  <c r="X1348" i="5"/>
  <c r="F69" i="6"/>
  <c r="H6" i="6"/>
  <c r="D6" i="6" s="1"/>
  <c r="G68" i="6"/>
  <c r="G65" i="6"/>
  <c r="G66" i="6"/>
  <c r="A26" i="6"/>
  <c r="B62" i="4"/>
  <c r="A44" i="6" s="1"/>
  <c r="B35" i="4"/>
  <c r="A22" i="6" s="1"/>
  <c r="A24" i="6"/>
  <c r="B50" i="4"/>
  <c r="A34" i="6" s="1"/>
  <c r="B69" i="4"/>
  <c r="A50" i="6" s="1"/>
  <c r="B57" i="4"/>
  <c r="A40" i="6" s="1"/>
  <c r="A25" i="6"/>
  <c r="A27" i="6"/>
  <c r="B53" i="4"/>
  <c r="A37" i="6" s="1"/>
  <c r="B65" i="4"/>
  <c r="A47" i="6" s="1"/>
  <c r="B71" i="4"/>
  <c r="A52" i="6" s="1"/>
  <c r="B59" i="4"/>
  <c r="A42" i="6" s="1"/>
  <c r="B58" i="4"/>
  <c r="A41" i="6" s="1"/>
  <c r="B32" i="4"/>
  <c r="A19" i="6" s="1"/>
  <c r="D17" i="6"/>
  <c r="F68" i="6"/>
  <c r="F32" i="6"/>
  <c r="H32" i="6" s="1"/>
  <c r="F52" i="6"/>
  <c r="H52" i="6" s="1"/>
  <c r="D52" i="6" s="1"/>
  <c r="F42" i="6"/>
  <c r="H42" i="6" s="1"/>
  <c r="D42" i="6" s="1"/>
  <c r="C52" i="6"/>
  <c r="C22" i="6"/>
  <c r="C27" i="6"/>
  <c r="B56" i="4"/>
  <c r="A39" i="6" s="1"/>
  <c r="B34" i="4"/>
  <c r="A21" i="6" s="1"/>
  <c r="C17" i="6"/>
  <c r="G16" i="6"/>
  <c r="H16" i="6" s="1"/>
  <c r="F21" i="6"/>
  <c r="B21" i="6"/>
  <c r="B46" i="6" s="1"/>
  <c r="G46" i="6" s="1"/>
  <c r="F30" i="6"/>
  <c r="F45" i="6"/>
  <c r="F35" i="6"/>
  <c r="F40" i="6"/>
  <c r="F50" i="6"/>
  <c r="F66" i="6"/>
  <c r="B40" i="6"/>
  <c r="G40" i="6" s="1"/>
  <c r="B45" i="6"/>
  <c r="G45" i="6" s="1"/>
  <c r="B35" i="6"/>
  <c r="G35" i="6" s="1"/>
  <c r="G20" i="6"/>
  <c r="H20" i="6" s="1"/>
  <c r="C20" i="6" s="1"/>
  <c r="B25" i="6"/>
  <c r="G25" i="6" s="1"/>
  <c r="H25" i="6" s="1"/>
  <c r="B30" i="6"/>
  <c r="G30" i="6" s="1"/>
  <c r="B50" i="6"/>
  <c r="G50" i="6" s="1"/>
  <c r="B83" i="4"/>
  <c r="A59" i="6" s="1"/>
  <c r="B79" i="4"/>
  <c r="A57" i="6" s="1"/>
  <c r="B85" i="4"/>
  <c r="A60" i="6" s="1"/>
  <c r="B31" i="4"/>
  <c r="A18" i="6" s="1"/>
  <c r="B87" i="4"/>
  <c r="A62" i="6" s="1"/>
  <c r="B75" i="4"/>
  <c r="A54" i="6" s="1"/>
  <c r="B81" i="4"/>
  <c r="A58" i="6" s="1"/>
  <c r="B49" i="4"/>
  <c r="A33" i="6" s="1"/>
  <c r="B55" i="4"/>
  <c r="A38" i="6" s="1"/>
  <c r="B43" i="4"/>
  <c r="A28" i="6" s="1"/>
  <c r="B61" i="4"/>
  <c r="A43" i="6" s="1"/>
  <c r="B67" i="4"/>
  <c r="A48" i="6" s="1"/>
  <c r="B77" i="4"/>
  <c r="A55" i="6" s="1"/>
  <c r="B89" i="4"/>
  <c r="A63" i="6" s="1"/>
  <c r="B37" i="4"/>
  <c r="A23" i="6" s="1"/>
  <c r="D14" i="6"/>
  <c r="K65" i="6"/>
  <c r="B24" i="6"/>
  <c r="G24" i="6" s="1"/>
  <c r="B44" i="6"/>
  <c r="G44" i="6" s="1"/>
  <c r="B29" i="6"/>
  <c r="G29" i="6" s="1"/>
  <c r="F24" i="6"/>
  <c r="B34" i="6"/>
  <c r="G34" i="6" s="1"/>
  <c r="C19" i="6"/>
  <c r="C14" i="6"/>
  <c r="C12" i="6"/>
  <c r="C11" i="6"/>
  <c r="C8" i="6"/>
  <c r="C10" i="6"/>
  <c r="C9" i="6"/>
  <c r="B64" i="4"/>
  <c r="A46" i="6" s="1"/>
  <c r="C7" i="6"/>
  <c r="B52" i="4"/>
  <c r="A36" i="6" s="1"/>
  <c r="G31" i="4"/>
  <c r="B63" i="4"/>
  <c r="A45" i="6" s="1"/>
  <c r="C4" i="6"/>
  <c r="A15" i="6"/>
  <c r="G67" i="4"/>
  <c r="G49" i="4"/>
  <c r="G55" i="4"/>
  <c r="G74" i="4"/>
  <c r="G37" i="4"/>
  <c r="G64" i="6"/>
  <c r="D61" i="4"/>
  <c r="D31" i="4"/>
  <c r="D67" i="4"/>
  <c r="D37" i="4"/>
  <c r="D74" i="4"/>
  <c r="D55" i="4"/>
  <c r="D49" i="4"/>
  <c r="G43" i="4"/>
  <c r="E1707" i="5" l="1"/>
  <c r="X1707" i="5" s="1"/>
  <c r="I1707" i="5"/>
  <c r="H1707" i="5"/>
  <c r="F1707" i="5"/>
  <c r="R1707" i="5"/>
  <c r="J1707" i="5"/>
  <c r="X1259" i="5"/>
  <c r="R1259" i="5"/>
  <c r="X1331" i="5"/>
  <c r="R1331" i="5"/>
  <c r="E1371" i="5"/>
  <c r="X1371" i="5" s="1"/>
  <c r="J1371" i="5"/>
  <c r="H1371" i="5"/>
  <c r="F1371" i="5"/>
  <c r="R1371" i="5"/>
  <c r="I1371" i="5"/>
  <c r="E1387" i="5"/>
  <c r="X1387" i="5" s="1"/>
  <c r="J1387" i="5"/>
  <c r="F1387" i="5"/>
  <c r="H1387" i="5"/>
  <c r="R1387" i="5"/>
  <c r="I1387" i="5"/>
  <c r="E1411" i="5"/>
  <c r="X1411" i="5" s="1"/>
  <c r="H1411" i="5"/>
  <c r="F1411" i="5"/>
  <c r="J1411" i="5"/>
  <c r="I1411" i="5"/>
  <c r="R1411" i="5"/>
  <c r="E1435" i="5"/>
  <c r="X1435" i="5" s="1"/>
  <c r="F1435" i="5"/>
  <c r="R1435" i="5"/>
  <c r="J1435" i="5"/>
  <c r="I1435" i="5"/>
  <c r="H1435" i="5"/>
  <c r="E1459" i="5"/>
  <c r="X1459" i="5" s="1"/>
  <c r="R1459" i="5"/>
  <c r="J1459" i="5"/>
  <c r="H1459" i="5"/>
  <c r="I1459" i="5"/>
  <c r="F1459" i="5"/>
  <c r="E1483" i="5"/>
  <c r="X1483" i="5" s="1"/>
  <c r="H1483" i="5"/>
  <c r="J1483" i="5"/>
  <c r="F1483" i="5"/>
  <c r="R1483" i="5"/>
  <c r="I1483" i="5"/>
  <c r="E1507" i="5"/>
  <c r="X1507" i="5" s="1"/>
  <c r="J1507" i="5"/>
  <c r="I1507" i="5"/>
  <c r="R1507" i="5"/>
  <c r="H1507" i="5"/>
  <c r="F1507" i="5"/>
  <c r="E1595" i="5"/>
  <c r="X1595" i="5" s="1"/>
  <c r="I1595" i="5"/>
  <c r="H1595" i="5"/>
  <c r="F1595" i="5"/>
  <c r="R1595" i="5"/>
  <c r="J1595" i="5"/>
  <c r="E1627" i="5"/>
  <c r="X1627" i="5" s="1"/>
  <c r="R1627" i="5"/>
  <c r="J1627" i="5"/>
  <c r="F1627" i="5"/>
  <c r="I1627" i="5"/>
  <c r="H1627" i="5"/>
  <c r="E1715" i="5"/>
  <c r="X1715" i="5" s="1"/>
  <c r="R1715" i="5"/>
  <c r="J1715" i="5"/>
  <c r="I1715" i="5"/>
  <c r="F1715" i="5"/>
  <c r="H1715" i="5"/>
  <c r="E1747" i="5"/>
  <c r="X1747" i="5" s="1"/>
  <c r="G1747" i="5"/>
  <c r="R1747" i="5"/>
  <c r="I1747" i="5"/>
  <c r="J1747" i="5"/>
  <c r="H1747" i="5"/>
  <c r="F1747" i="5"/>
  <c r="E1787" i="5"/>
  <c r="X1787" i="5" s="1"/>
  <c r="H1787" i="5"/>
  <c r="F1787" i="5"/>
  <c r="R1787" i="5"/>
  <c r="J1787" i="5"/>
  <c r="I1787" i="5"/>
  <c r="E1899" i="5"/>
  <c r="X1899" i="5" s="1"/>
  <c r="R1899" i="5"/>
  <c r="H1899" i="5"/>
  <c r="J1899" i="5"/>
  <c r="I1899" i="5"/>
  <c r="F1899" i="5"/>
  <c r="E1971" i="5"/>
  <c r="X1971" i="5" s="1"/>
  <c r="I1971" i="5"/>
  <c r="F1971" i="5"/>
  <c r="H1971" i="5"/>
  <c r="R1971" i="5"/>
  <c r="J1971" i="5"/>
  <c r="E2027" i="5"/>
  <c r="X2027" i="5" s="1"/>
  <c r="R2027" i="5"/>
  <c r="J2027" i="5"/>
  <c r="I2027" i="5"/>
  <c r="F2027" i="5"/>
  <c r="H2027" i="5"/>
  <c r="E2059" i="5"/>
  <c r="X2059" i="5" s="1"/>
  <c r="I2059" i="5"/>
  <c r="H2059" i="5"/>
  <c r="J2059" i="5"/>
  <c r="F2059" i="5"/>
  <c r="R2059" i="5"/>
  <c r="E2123" i="5"/>
  <c r="X2123" i="5" s="1"/>
  <c r="H2123" i="5"/>
  <c r="F2123" i="5"/>
  <c r="R2123" i="5"/>
  <c r="J2123" i="5"/>
  <c r="I2123" i="5"/>
  <c r="E2163" i="5"/>
  <c r="X2163" i="5" s="1"/>
  <c r="I2163" i="5"/>
  <c r="H2163" i="5"/>
  <c r="F2163" i="5"/>
  <c r="R2163" i="5"/>
  <c r="J2163" i="5"/>
  <c r="E2307" i="5"/>
  <c r="X2307" i="5" s="1"/>
  <c r="R2307" i="5"/>
  <c r="J2307" i="5"/>
  <c r="F2307" i="5"/>
  <c r="H2307" i="5"/>
  <c r="I2307" i="5"/>
  <c r="E2371" i="5"/>
  <c r="X2371" i="5" s="1"/>
  <c r="F2371" i="5"/>
  <c r="R2371" i="5"/>
  <c r="J2371" i="5"/>
  <c r="I2371" i="5"/>
  <c r="H2371" i="5"/>
  <c r="R2395" i="5"/>
  <c r="E2395" i="5"/>
  <c r="X2395" i="5" s="1"/>
  <c r="H2395" i="5"/>
  <c r="J2395" i="5"/>
  <c r="F2395" i="5"/>
  <c r="I2395" i="5"/>
  <c r="E2435" i="5"/>
  <c r="X2435" i="5" s="1"/>
  <c r="I2435" i="5"/>
  <c r="F2435" i="5"/>
  <c r="R2435" i="5"/>
  <c r="J2435" i="5"/>
  <c r="H2435" i="5"/>
  <c r="I1700" i="5"/>
  <c r="R1700" i="5"/>
  <c r="F1700" i="5"/>
  <c r="H1700" i="5"/>
  <c r="J1700" i="5"/>
  <c r="E1804" i="5"/>
  <c r="X1804" i="5" s="1"/>
  <c r="H1804" i="5"/>
  <c r="F1804" i="5"/>
  <c r="R1804" i="5"/>
  <c r="J1804" i="5"/>
  <c r="I1804" i="5"/>
  <c r="E1852" i="5"/>
  <c r="X1852" i="5" s="1"/>
  <c r="F1852" i="5"/>
  <c r="R1852" i="5"/>
  <c r="I1852" i="5"/>
  <c r="J1852" i="5"/>
  <c r="H1852" i="5"/>
  <c r="E1876" i="5"/>
  <c r="X1876" i="5" s="1"/>
  <c r="H1876" i="5"/>
  <c r="I1876" i="5"/>
  <c r="F1876" i="5"/>
  <c r="J1876" i="5"/>
  <c r="R1876" i="5"/>
  <c r="I1924" i="5"/>
  <c r="F1924" i="5"/>
  <c r="R1924" i="5"/>
  <c r="J1924" i="5"/>
  <c r="H1924" i="5"/>
  <c r="G2036" i="5"/>
  <c r="E2036" i="5"/>
  <c r="X2036" i="5" s="1"/>
  <c r="F2036" i="5"/>
  <c r="I2036" i="5"/>
  <c r="H2036" i="5"/>
  <c r="J2036" i="5"/>
  <c r="R2036" i="5"/>
  <c r="E2124" i="5"/>
  <c r="X2124" i="5" s="1"/>
  <c r="F2124" i="5"/>
  <c r="J2124" i="5"/>
  <c r="H2124" i="5"/>
  <c r="I2124" i="5"/>
  <c r="R2124" i="5"/>
  <c r="E2148" i="5"/>
  <c r="X2148" i="5" s="1"/>
  <c r="J2148" i="5"/>
  <c r="I2148" i="5"/>
  <c r="H2148" i="5"/>
  <c r="F2148" i="5"/>
  <c r="R2148" i="5"/>
  <c r="R2268" i="5"/>
  <c r="J2268" i="5"/>
  <c r="H2268" i="5"/>
  <c r="I2268" i="5"/>
  <c r="E2268" i="5"/>
  <c r="X2268" i="5" s="1"/>
  <c r="F2268" i="5"/>
  <c r="E2292" i="5"/>
  <c r="X2292" i="5" s="1"/>
  <c r="I2292" i="5"/>
  <c r="J2292" i="5"/>
  <c r="H2292" i="5"/>
  <c r="F2292" i="5"/>
  <c r="R2292" i="5"/>
  <c r="E2428" i="5"/>
  <c r="X2428" i="5" s="1"/>
  <c r="R2428" i="5"/>
  <c r="J2428" i="5"/>
  <c r="I2428" i="5"/>
  <c r="F2428" i="5"/>
  <c r="H2428" i="5"/>
  <c r="E2468" i="5"/>
  <c r="X2468" i="5" s="1"/>
  <c r="F2468" i="5"/>
  <c r="J2468" i="5"/>
  <c r="H2468" i="5"/>
  <c r="I2468" i="5"/>
  <c r="R2468" i="5"/>
  <c r="E2492" i="5"/>
  <c r="X2492" i="5" s="1"/>
  <c r="H2492" i="5"/>
  <c r="F2492" i="5"/>
  <c r="R2492" i="5"/>
  <c r="I2492" i="5"/>
  <c r="J2492" i="5"/>
  <c r="X1307" i="5"/>
  <c r="R1307" i="5"/>
  <c r="E1443" i="5"/>
  <c r="X1443" i="5" s="1"/>
  <c r="I1443" i="5"/>
  <c r="H1443" i="5"/>
  <c r="R1443" i="5"/>
  <c r="J1443" i="5"/>
  <c r="F1443" i="5"/>
  <c r="G1507" i="5"/>
  <c r="E1531" i="5"/>
  <c r="X1531" i="5" s="1"/>
  <c r="F1531" i="5"/>
  <c r="R1531" i="5"/>
  <c r="H1531" i="5"/>
  <c r="J1531" i="5"/>
  <c r="I1531" i="5"/>
  <c r="E1659" i="5"/>
  <c r="X1659" i="5" s="1"/>
  <c r="H1659" i="5"/>
  <c r="R1659" i="5"/>
  <c r="J1659" i="5"/>
  <c r="I1659" i="5"/>
  <c r="F1659" i="5"/>
  <c r="E1683" i="5"/>
  <c r="X1683" i="5" s="1"/>
  <c r="F1683" i="5"/>
  <c r="I1683" i="5"/>
  <c r="R1683" i="5"/>
  <c r="J1683" i="5"/>
  <c r="H1683" i="5"/>
  <c r="E1819" i="5"/>
  <c r="X1819" i="5" s="1"/>
  <c r="R1819" i="5"/>
  <c r="F1819" i="5"/>
  <c r="I1819" i="5"/>
  <c r="J1819" i="5"/>
  <c r="H1819" i="5"/>
  <c r="E1883" i="5"/>
  <c r="X1883" i="5" s="1"/>
  <c r="J1883" i="5"/>
  <c r="I1883" i="5"/>
  <c r="F1883" i="5"/>
  <c r="R1883" i="5"/>
  <c r="H1883" i="5"/>
  <c r="E1931" i="5"/>
  <c r="X1931" i="5" s="1"/>
  <c r="F1931" i="5"/>
  <c r="R1931" i="5"/>
  <c r="J1931" i="5"/>
  <c r="H1931" i="5"/>
  <c r="I1931" i="5"/>
  <c r="E2003" i="5"/>
  <c r="X2003" i="5" s="1"/>
  <c r="F2003" i="5"/>
  <c r="J2003" i="5"/>
  <c r="I2003" i="5"/>
  <c r="H2003" i="5"/>
  <c r="R2003" i="5"/>
  <c r="G2163" i="5"/>
  <c r="E2195" i="5"/>
  <c r="X2195" i="5" s="1"/>
  <c r="F2195" i="5"/>
  <c r="I2195" i="5"/>
  <c r="H2195" i="5"/>
  <c r="R2195" i="5"/>
  <c r="J2195" i="5"/>
  <c r="E2227" i="5"/>
  <c r="X2227" i="5" s="1"/>
  <c r="I2227" i="5"/>
  <c r="H2227" i="5"/>
  <c r="R2227" i="5"/>
  <c r="J2227" i="5"/>
  <c r="F2227" i="5"/>
  <c r="J2379" i="5"/>
  <c r="R2379" i="5"/>
  <c r="H2379" i="5"/>
  <c r="E2379" i="5"/>
  <c r="X2379" i="5" s="1"/>
  <c r="F2379" i="5"/>
  <c r="I2379" i="5"/>
  <c r="E2483" i="5"/>
  <c r="X2483" i="5" s="1"/>
  <c r="I2483" i="5"/>
  <c r="R2483" i="5"/>
  <c r="H2483" i="5"/>
  <c r="F2483" i="5"/>
  <c r="J2483" i="5"/>
  <c r="E1732" i="5"/>
  <c r="X1732" i="5" s="1"/>
  <c r="I1732" i="5"/>
  <c r="J1732" i="5"/>
  <c r="F1732" i="5"/>
  <c r="R1732" i="5"/>
  <c r="H1732" i="5"/>
  <c r="E1756" i="5"/>
  <c r="X1756" i="5" s="1"/>
  <c r="H1756" i="5"/>
  <c r="R1756" i="5"/>
  <c r="F1756" i="5"/>
  <c r="J1756" i="5"/>
  <c r="I1756" i="5"/>
  <c r="E1828" i="5"/>
  <c r="X1828" i="5" s="1"/>
  <c r="R1828" i="5"/>
  <c r="I1828" i="5"/>
  <c r="H1828" i="5"/>
  <c r="J1828" i="5"/>
  <c r="F1828" i="5"/>
  <c r="G1852" i="5"/>
  <c r="E1900" i="5"/>
  <c r="X1900" i="5" s="1"/>
  <c r="J1900" i="5"/>
  <c r="I1900" i="5"/>
  <c r="H1900" i="5"/>
  <c r="F1900" i="5"/>
  <c r="R1900" i="5"/>
  <c r="E1972" i="5"/>
  <c r="X1972" i="5" s="1"/>
  <c r="H1972" i="5"/>
  <c r="F1972" i="5"/>
  <c r="I1972" i="5"/>
  <c r="R1972" i="5"/>
  <c r="J1972" i="5"/>
  <c r="E1996" i="5"/>
  <c r="X1996" i="5" s="1"/>
  <c r="F1996" i="5"/>
  <c r="R1996" i="5"/>
  <c r="J1996" i="5"/>
  <c r="I1996" i="5"/>
  <c r="H1996" i="5"/>
  <c r="E2060" i="5"/>
  <c r="X2060" i="5" s="1"/>
  <c r="R2060" i="5"/>
  <c r="J2060" i="5"/>
  <c r="H2060" i="5"/>
  <c r="F2060" i="5"/>
  <c r="I2060" i="5"/>
  <c r="G2292" i="5"/>
  <c r="F2356" i="5"/>
  <c r="E2356" i="5"/>
  <c r="X2356" i="5" s="1"/>
  <c r="R2356" i="5"/>
  <c r="I2356" i="5"/>
  <c r="J2356" i="5"/>
  <c r="H2356" i="5"/>
  <c r="H2380" i="5"/>
  <c r="F2380" i="5"/>
  <c r="I2380" i="5"/>
  <c r="R2380" i="5"/>
  <c r="E2380" i="5"/>
  <c r="X2380" i="5" s="1"/>
  <c r="J2380" i="5"/>
  <c r="E2404" i="5"/>
  <c r="X2404" i="5" s="1"/>
  <c r="J2404" i="5"/>
  <c r="I2404" i="5"/>
  <c r="H2404" i="5"/>
  <c r="R2404" i="5"/>
  <c r="F2404" i="5"/>
  <c r="G2428" i="5"/>
  <c r="E2452" i="5"/>
  <c r="X2452" i="5" s="1"/>
  <c r="F2452" i="5"/>
  <c r="R2452" i="5"/>
  <c r="J2452" i="5"/>
  <c r="H2452" i="5"/>
  <c r="I2452" i="5"/>
  <c r="X1283" i="5"/>
  <c r="R1283" i="5"/>
  <c r="E1419" i="5"/>
  <c r="X1419" i="5" s="1"/>
  <c r="J1419" i="5"/>
  <c r="I1419" i="5"/>
  <c r="F1419" i="5"/>
  <c r="R1419" i="5"/>
  <c r="H1419" i="5"/>
  <c r="E1515" i="5"/>
  <c r="X1515" i="5" s="1"/>
  <c r="I1515" i="5"/>
  <c r="H1515" i="5"/>
  <c r="J1515" i="5"/>
  <c r="F1515" i="5"/>
  <c r="R1515" i="5"/>
  <c r="E1571" i="5"/>
  <c r="X1571" i="5" s="1"/>
  <c r="R1571" i="5"/>
  <c r="J1571" i="5"/>
  <c r="H1571" i="5"/>
  <c r="I1571" i="5"/>
  <c r="F1571" i="5"/>
  <c r="E1603" i="5"/>
  <c r="X1603" i="5" s="1"/>
  <c r="I1603" i="5"/>
  <c r="H1603" i="5"/>
  <c r="F1603" i="5"/>
  <c r="R1603" i="5"/>
  <c r="J1603" i="5"/>
  <c r="E1691" i="5"/>
  <c r="X1691" i="5" s="1"/>
  <c r="G1691" i="5"/>
  <c r="H1691" i="5"/>
  <c r="F1691" i="5"/>
  <c r="R1691" i="5"/>
  <c r="J1691" i="5"/>
  <c r="I1691" i="5"/>
  <c r="E1731" i="5"/>
  <c r="X1731" i="5" s="1"/>
  <c r="R1731" i="5"/>
  <c r="J1731" i="5"/>
  <c r="I1731" i="5"/>
  <c r="H1731" i="5"/>
  <c r="F1731" i="5"/>
  <c r="E1755" i="5"/>
  <c r="X1755" i="5" s="1"/>
  <c r="J1755" i="5"/>
  <c r="I1755" i="5"/>
  <c r="H1755" i="5"/>
  <c r="F1755" i="5"/>
  <c r="R1755" i="5"/>
  <c r="E1795" i="5"/>
  <c r="X1795" i="5" s="1"/>
  <c r="I1795" i="5"/>
  <c r="R1795" i="5"/>
  <c r="H1795" i="5"/>
  <c r="F1795" i="5"/>
  <c r="J1795" i="5"/>
  <c r="E1851" i="5"/>
  <c r="X1851" i="5" s="1"/>
  <c r="R1851" i="5"/>
  <c r="J1851" i="5"/>
  <c r="H1851" i="5"/>
  <c r="I1851" i="5"/>
  <c r="F1851" i="5"/>
  <c r="E1907" i="5"/>
  <c r="X1907" i="5" s="1"/>
  <c r="R1907" i="5"/>
  <c r="H1907" i="5"/>
  <c r="I1907" i="5"/>
  <c r="F1907" i="5"/>
  <c r="J1907" i="5"/>
  <c r="E1955" i="5"/>
  <c r="X1955" i="5" s="1"/>
  <c r="R1955" i="5"/>
  <c r="J1955" i="5"/>
  <c r="I1955" i="5"/>
  <c r="H1955" i="5"/>
  <c r="F1955" i="5"/>
  <c r="E1979" i="5"/>
  <c r="X1979" i="5" s="1"/>
  <c r="R1979" i="5"/>
  <c r="J1979" i="5"/>
  <c r="I1979" i="5"/>
  <c r="G1979" i="5"/>
  <c r="F1979" i="5"/>
  <c r="H1979" i="5"/>
  <c r="E2035" i="5"/>
  <c r="X2035" i="5" s="1"/>
  <c r="F2035" i="5"/>
  <c r="J2035" i="5"/>
  <c r="H2035" i="5"/>
  <c r="R2035" i="5"/>
  <c r="I2035" i="5"/>
  <c r="E2067" i="5"/>
  <c r="X2067" i="5" s="1"/>
  <c r="H2067" i="5"/>
  <c r="R2067" i="5"/>
  <c r="J2067" i="5"/>
  <c r="F2067" i="5"/>
  <c r="I2067" i="5"/>
  <c r="E2131" i="5"/>
  <c r="X2131" i="5" s="1"/>
  <c r="H2131" i="5"/>
  <c r="F2131" i="5"/>
  <c r="I2131" i="5"/>
  <c r="R2131" i="5"/>
  <c r="J2131" i="5"/>
  <c r="E2171" i="5"/>
  <c r="X2171" i="5" s="1"/>
  <c r="H2171" i="5"/>
  <c r="F2171" i="5"/>
  <c r="R2171" i="5"/>
  <c r="J2171" i="5"/>
  <c r="I2171" i="5"/>
  <c r="E2251" i="5"/>
  <c r="X2251" i="5" s="1"/>
  <c r="R2251" i="5"/>
  <c r="F2251" i="5"/>
  <c r="J2251" i="5"/>
  <c r="H2251" i="5"/>
  <c r="I2251" i="5"/>
  <c r="E2283" i="5"/>
  <c r="X2283" i="5" s="1"/>
  <c r="I2283" i="5"/>
  <c r="H2283" i="5"/>
  <c r="R2283" i="5"/>
  <c r="J2283" i="5"/>
  <c r="F2283" i="5"/>
  <c r="E2315" i="5"/>
  <c r="X2315" i="5" s="1"/>
  <c r="F2315" i="5"/>
  <c r="R2315" i="5"/>
  <c r="H2315" i="5"/>
  <c r="I2315" i="5"/>
  <c r="J2315" i="5"/>
  <c r="E2403" i="5"/>
  <c r="X2403" i="5" s="1"/>
  <c r="R2403" i="5"/>
  <c r="J2403" i="5"/>
  <c r="I2403" i="5"/>
  <c r="F2403" i="5"/>
  <c r="H2403" i="5"/>
  <c r="E2443" i="5"/>
  <c r="X2443" i="5" s="1"/>
  <c r="F2443" i="5"/>
  <c r="R2443" i="5"/>
  <c r="J2443" i="5"/>
  <c r="H2443" i="5"/>
  <c r="I2443" i="5"/>
  <c r="G1932" i="5"/>
  <c r="E1932" i="5"/>
  <c r="X1932" i="5" s="1"/>
  <c r="F1932" i="5"/>
  <c r="I1932" i="5"/>
  <c r="J1932" i="5"/>
  <c r="H1932" i="5"/>
  <c r="R1932" i="5"/>
  <c r="E2020" i="5"/>
  <c r="X2020" i="5" s="1"/>
  <c r="F2020" i="5"/>
  <c r="H2020" i="5"/>
  <c r="J2020" i="5"/>
  <c r="I2020" i="5"/>
  <c r="R2020" i="5"/>
  <c r="E2044" i="5"/>
  <c r="X2044" i="5" s="1"/>
  <c r="J2044" i="5"/>
  <c r="I2044" i="5"/>
  <c r="R2044" i="5"/>
  <c r="F2044" i="5"/>
  <c r="H2044" i="5"/>
  <c r="E2084" i="5"/>
  <c r="X2084" i="5" s="1"/>
  <c r="I2084" i="5"/>
  <c r="H2084" i="5"/>
  <c r="F2084" i="5"/>
  <c r="R2084" i="5"/>
  <c r="J2084" i="5"/>
  <c r="E2108" i="5"/>
  <c r="X2108" i="5" s="1"/>
  <c r="I2108" i="5"/>
  <c r="H2108" i="5"/>
  <c r="F2108" i="5"/>
  <c r="R2108" i="5"/>
  <c r="J2108" i="5"/>
  <c r="E2132" i="5"/>
  <c r="X2132" i="5" s="1"/>
  <c r="F2132" i="5"/>
  <c r="R2132" i="5"/>
  <c r="I2132" i="5"/>
  <c r="J2132" i="5"/>
  <c r="H2132" i="5"/>
  <c r="E2220" i="5"/>
  <c r="X2220" i="5" s="1"/>
  <c r="J2220" i="5"/>
  <c r="R2220" i="5"/>
  <c r="I2220" i="5"/>
  <c r="F2220" i="5"/>
  <c r="H2220" i="5"/>
  <c r="E2300" i="5"/>
  <c r="X2300" i="5" s="1"/>
  <c r="I2300" i="5"/>
  <c r="J2300" i="5"/>
  <c r="H2300" i="5"/>
  <c r="F2300" i="5"/>
  <c r="R2300" i="5"/>
  <c r="E2316" i="5"/>
  <c r="X2316" i="5" s="1"/>
  <c r="H2316" i="5"/>
  <c r="R2316" i="5"/>
  <c r="J2316" i="5"/>
  <c r="F2316" i="5"/>
  <c r="I2316" i="5"/>
  <c r="E2500" i="5"/>
  <c r="I2500" i="5"/>
  <c r="H2500" i="5"/>
  <c r="R2500" i="5"/>
  <c r="F2500" i="5"/>
  <c r="J2500" i="5"/>
  <c r="X1267" i="5"/>
  <c r="R1267" i="5"/>
  <c r="X1339" i="5"/>
  <c r="R1339" i="5"/>
  <c r="E1395" i="5"/>
  <c r="X1395" i="5" s="1"/>
  <c r="R1395" i="5"/>
  <c r="H1395" i="5"/>
  <c r="F1395" i="5"/>
  <c r="I1395" i="5"/>
  <c r="J1395" i="5"/>
  <c r="G1419" i="5"/>
  <c r="E1467" i="5"/>
  <c r="X1467" i="5" s="1"/>
  <c r="J1467" i="5"/>
  <c r="F1467" i="5"/>
  <c r="H1467" i="5"/>
  <c r="I1467" i="5"/>
  <c r="R1467" i="5"/>
  <c r="E1491" i="5"/>
  <c r="X1491" i="5" s="1"/>
  <c r="I1491" i="5"/>
  <c r="F1491" i="5"/>
  <c r="J1491" i="5"/>
  <c r="H1491" i="5"/>
  <c r="R1491" i="5"/>
  <c r="E1611" i="5"/>
  <c r="X1611" i="5" s="1"/>
  <c r="I1611" i="5"/>
  <c r="H1611" i="5"/>
  <c r="F1611" i="5"/>
  <c r="J1611" i="5"/>
  <c r="R1611" i="5"/>
  <c r="E1635" i="5"/>
  <c r="X1635" i="5" s="1"/>
  <c r="H1635" i="5"/>
  <c r="R1635" i="5"/>
  <c r="J1635" i="5"/>
  <c r="I1635" i="5"/>
  <c r="F1635" i="5"/>
  <c r="G1731" i="5"/>
  <c r="G1795" i="5"/>
  <c r="E2011" i="5"/>
  <c r="X2011" i="5" s="1"/>
  <c r="F2011" i="5"/>
  <c r="R2011" i="5"/>
  <c r="H2011" i="5"/>
  <c r="I2011" i="5"/>
  <c r="J2011" i="5"/>
  <c r="G2035" i="5"/>
  <c r="G2067" i="5"/>
  <c r="E2147" i="5"/>
  <c r="X2147" i="5" s="1"/>
  <c r="H2147" i="5"/>
  <c r="F2147" i="5"/>
  <c r="R2147" i="5"/>
  <c r="J2147" i="5"/>
  <c r="I2147" i="5"/>
  <c r="G2171" i="5"/>
  <c r="E2203" i="5"/>
  <c r="X2203" i="5" s="1"/>
  <c r="F2203" i="5"/>
  <c r="H2203" i="5"/>
  <c r="R2203" i="5"/>
  <c r="J2203" i="5"/>
  <c r="I2203" i="5"/>
  <c r="G2251" i="5"/>
  <c r="E2355" i="5"/>
  <c r="X2355" i="5" s="1"/>
  <c r="R2355" i="5"/>
  <c r="J2355" i="5"/>
  <c r="I2355" i="5"/>
  <c r="H2355" i="5"/>
  <c r="F2355" i="5"/>
  <c r="E2491" i="5"/>
  <c r="X2491" i="5" s="1"/>
  <c r="J2491" i="5"/>
  <c r="I2491" i="5"/>
  <c r="H2491" i="5"/>
  <c r="F2491" i="5"/>
  <c r="R2491" i="5"/>
  <c r="E1708" i="5"/>
  <c r="X1708" i="5" s="1"/>
  <c r="H1708" i="5"/>
  <c r="R1708" i="5"/>
  <c r="J1708" i="5"/>
  <c r="F1708" i="5"/>
  <c r="I1708" i="5"/>
  <c r="E1788" i="5"/>
  <c r="X1788" i="5" s="1"/>
  <c r="I1788" i="5"/>
  <c r="H1788" i="5"/>
  <c r="F1788" i="5"/>
  <c r="J1788" i="5"/>
  <c r="R1788" i="5"/>
  <c r="E1812" i="5"/>
  <c r="X1812" i="5" s="1"/>
  <c r="I1812" i="5"/>
  <c r="H1812" i="5"/>
  <c r="F1812" i="5"/>
  <c r="R1812" i="5"/>
  <c r="J1812" i="5"/>
  <c r="E1908" i="5"/>
  <c r="X1908" i="5" s="1"/>
  <c r="R1908" i="5"/>
  <c r="H1908" i="5"/>
  <c r="J1908" i="5"/>
  <c r="I1908" i="5"/>
  <c r="F1908" i="5"/>
  <c r="E1956" i="5"/>
  <c r="X1956" i="5" s="1"/>
  <c r="H1956" i="5"/>
  <c r="F1956" i="5"/>
  <c r="J1956" i="5"/>
  <c r="R1956" i="5"/>
  <c r="I1956" i="5"/>
  <c r="G2020" i="5"/>
  <c r="G2044" i="5"/>
  <c r="G2108" i="5"/>
  <c r="G2132" i="5"/>
  <c r="E2156" i="5"/>
  <c r="X2156" i="5" s="1"/>
  <c r="R2156" i="5"/>
  <c r="I2156" i="5"/>
  <c r="F2156" i="5"/>
  <c r="H2156" i="5"/>
  <c r="J2156" i="5"/>
  <c r="E2180" i="5"/>
  <c r="X2180" i="5" s="1"/>
  <c r="J2180" i="5"/>
  <c r="I2180" i="5"/>
  <c r="H2180" i="5"/>
  <c r="R2180" i="5"/>
  <c r="F2180" i="5"/>
  <c r="E2204" i="5"/>
  <c r="X2204" i="5" s="1"/>
  <c r="F2204" i="5"/>
  <c r="R2204" i="5"/>
  <c r="J2204" i="5"/>
  <c r="I2204" i="5"/>
  <c r="H2204" i="5"/>
  <c r="E2276" i="5"/>
  <c r="X2276" i="5" s="1"/>
  <c r="J2276" i="5"/>
  <c r="F2276" i="5"/>
  <c r="R2276" i="5"/>
  <c r="I2276" i="5"/>
  <c r="H2276" i="5"/>
  <c r="E2476" i="5"/>
  <c r="X2476" i="5" s="1"/>
  <c r="R2476" i="5"/>
  <c r="H2476" i="5"/>
  <c r="F2476" i="5"/>
  <c r="I2476" i="5"/>
  <c r="J2476" i="5"/>
  <c r="E1875" i="5"/>
  <c r="X1875" i="5" s="1"/>
  <c r="R1875" i="5"/>
  <c r="H1875" i="5"/>
  <c r="J1875" i="5"/>
  <c r="I1875" i="5"/>
  <c r="F1875" i="5"/>
  <c r="X1291" i="5"/>
  <c r="R1291" i="5"/>
  <c r="X1347" i="5"/>
  <c r="R1347" i="5"/>
  <c r="E1379" i="5"/>
  <c r="X1379" i="5" s="1"/>
  <c r="I1379" i="5"/>
  <c r="F1379" i="5"/>
  <c r="R1379" i="5"/>
  <c r="J1379" i="5"/>
  <c r="H1379" i="5"/>
  <c r="E1403" i="5"/>
  <c r="X1403" i="5" s="1"/>
  <c r="J1403" i="5"/>
  <c r="I1403" i="5"/>
  <c r="H1403" i="5"/>
  <c r="R1403" i="5"/>
  <c r="F1403" i="5"/>
  <c r="E1539" i="5"/>
  <c r="X1539" i="5" s="1"/>
  <c r="J1539" i="5"/>
  <c r="I1539" i="5"/>
  <c r="H1539" i="5"/>
  <c r="F1539" i="5"/>
  <c r="R1539" i="5"/>
  <c r="E1579" i="5"/>
  <c r="X1579" i="5" s="1"/>
  <c r="F1579" i="5"/>
  <c r="R1579" i="5"/>
  <c r="J1579" i="5"/>
  <c r="I1579" i="5"/>
  <c r="H1579" i="5"/>
  <c r="E1763" i="5"/>
  <c r="X1763" i="5" s="1"/>
  <c r="I1763" i="5"/>
  <c r="J1763" i="5"/>
  <c r="H1763" i="5"/>
  <c r="R1763" i="5"/>
  <c r="F1763" i="5"/>
  <c r="E1827" i="5"/>
  <c r="X1827" i="5" s="1"/>
  <c r="R1827" i="5"/>
  <c r="J1827" i="5"/>
  <c r="I1827" i="5"/>
  <c r="H1827" i="5"/>
  <c r="F1827" i="5"/>
  <c r="E1859" i="5"/>
  <c r="X1859" i="5" s="1"/>
  <c r="R1859" i="5"/>
  <c r="I1859" i="5"/>
  <c r="F1859" i="5"/>
  <c r="J1859" i="5"/>
  <c r="H1859" i="5"/>
  <c r="E2075" i="5"/>
  <c r="X2075" i="5" s="1"/>
  <c r="J2075" i="5"/>
  <c r="F2075" i="5"/>
  <c r="I2075" i="5"/>
  <c r="H2075" i="5"/>
  <c r="R2075" i="5"/>
  <c r="E2099" i="5"/>
  <c r="X2099" i="5" s="1"/>
  <c r="R2099" i="5"/>
  <c r="J2099" i="5"/>
  <c r="H2099" i="5"/>
  <c r="I2099" i="5"/>
  <c r="F2099" i="5"/>
  <c r="E2179" i="5"/>
  <c r="X2179" i="5" s="1"/>
  <c r="J2179" i="5"/>
  <c r="I2179" i="5"/>
  <c r="H2179" i="5"/>
  <c r="F2179" i="5"/>
  <c r="R2179" i="5"/>
  <c r="E2211" i="5"/>
  <c r="X2211" i="5" s="1"/>
  <c r="R2211" i="5"/>
  <c r="J2211" i="5"/>
  <c r="I2211" i="5"/>
  <c r="F2211" i="5"/>
  <c r="H2211" i="5"/>
  <c r="E2267" i="5"/>
  <c r="X2267" i="5" s="1"/>
  <c r="F2267" i="5"/>
  <c r="I2267" i="5"/>
  <c r="J2267" i="5"/>
  <c r="H2267" i="5"/>
  <c r="R2267" i="5"/>
  <c r="E2291" i="5"/>
  <c r="X2291" i="5" s="1"/>
  <c r="H2291" i="5"/>
  <c r="J2291" i="5"/>
  <c r="I2291" i="5"/>
  <c r="R2291" i="5"/>
  <c r="F2291" i="5"/>
  <c r="E2331" i="5"/>
  <c r="X2331" i="5" s="1"/>
  <c r="R2331" i="5"/>
  <c r="I2331" i="5"/>
  <c r="J2331" i="5"/>
  <c r="F2331" i="5"/>
  <c r="H2331" i="5"/>
  <c r="E2363" i="5"/>
  <c r="X2363" i="5" s="1"/>
  <c r="F2363" i="5"/>
  <c r="J2363" i="5"/>
  <c r="H2363" i="5"/>
  <c r="R2363" i="5"/>
  <c r="I2363" i="5"/>
  <c r="E2419" i="5"/>
  <c r="X2419" i="5" s="1"/>
  <c r="J2419" i="5"/>
  <c r="I2419" i="5"/>
  <c r="H2419" i="5"/>
  <c r="F2419" i="5"/>
  <c r="R2419" i="5"/>
  <c r="E2451" i="5"/>
  <c r="X2451" i="5" s="1"/>
  <c r="F2451" i="5"/>
  <c r="H2451" i="5"/>
  <c r="R2451" i="5"/>
  <c r="I2451" i="5"/>
  <c r="J2451" i="5"/>
  <c r="E2499" i="5"/>
  <c r="H2499" i="5"/>
  <c r="I2499" i="5"/>
  <c r="F2499" i="5"/>
  <c r="R2499" i="5"/>
  <c r="J2499" i="5"/>
  <c r="E1740" i="5"/>
  <c r="X1740" i="5" s="1"/>
  <c r="I1740" i="5"/>
  <c r="F1740" i="5"/>
  <c r="R1740" i="5"/>
  <c r="H1740" i="5"/>
  <c r="J1740" i="5"/>
  <c r="E1764" i="5"/>
  <c r="X1764" i="5" s="1"/>
  <c r="R1764" i="5"/>
  <c r="H1764" i="5"/>
  <c r="J1764" i="5"/>
  <c r="I1764" i="5"/>
  <c r="F1764" i="5"/>
  <c r="E1836" i="5"/>
  <c r="X1836" i="5" s="1"/>
  <c r="J1836" i="5"/>
  <c r="R1836" i="5"/>
  <c r="F1836" i="5"/>
  <c r="I1836" i="5"/>
  <c r="H1836" i="5"/>
  <c r="E1860" i="5"/>
  <c r="X1860" i="5" s="1"/>
  <c r="I1860" i="5"/>
  <c r="H1860" i="5"/>
  <c r="F1860" i="5"/>
  <c r="R1860" i="5"/>
  <c r="J1860" i="5"/>
  <c r="E1884" i="5"/>
  <c r="X1884" i="5" s="1"/>
  <c r="R1884" i="5"/>
  <c r="I1884" i="5"/>
  <c r="F1884" i="5"/>
  <c r="J1884" i="5"/>
  <c r="H1884" i="5"/>
  <c r="E1980" i="5"/>
  <c r="X1980" i="5" s="1"/>
  <c r="H1980" i="5"/>
  <c r="I1980" i="5"/>
  <c r="R1980" i="5"/>
  <c r="J1980" i="5"/>
  <c r="F1980" i="5"/>
  <c r="E2004" i="5"/>
  <c r="X2004" i="5" s="1"/>
  <c r="F2004" i="5"/>
  <c r="I2004" i="5"/>
  <c r="H2004" i="5"/>
  <c r="J2004" i="5"/>
  <c r="R2004" i="5"/>
  <c r="E2068" i="5"/>
  <c r="X2068" i="5" s="1"/>
  <c r="I2068" i="5"/>
  <c r="R2068" i="5"/>
  <c r="J2068" i="5"/>
  <c r="H2068" i="5"/>
  <c r="F2068" i="5"/>
  <c r="E2228" i="5"/>
  <c r="X2228" i="5" s="1"/>
  <c r="R2228" i="5"/>
  <c r="J2228" i="5"/>
  <c r="I2228" i="5"/>
  <c r="F2228" i="5"/>
  <c r="H2228" i="5"/>
  <c r="E2252" i="5"/>
  <c r="X2252" i="5" s="1"/>
  <c r="H2252" i="5"/>
  <c r="F2252" i="5"/>
  <c r="R2252" i="5"/>
  <c r="I2252" i="5"/>
  <c r="J2252" i="5"/>
  <c r="E2324" i="5"/>
  <c r="X2324" i="5" s="1"/>
  <c r="F2324" i="5"/>
  <c r="R2324" i="5"/>
  <c r="I2324" i="5"/>
  <c r="H2324" i="5"/>
  <c r="J2324" i="5"/>
  <c r="E2364" i="5"/>
  <c r="X2364" i="5" s="1"/>
  <c r="H2364" i="5"/>
  <c r="R2364" i="5"/>
  <c r="I2364" i="5"/>
  <c r="F2364" i="5"/>
  <c r="J2364" i="5"/>
  <c r="E2388" i="5"/>
  <c r="X2388" i="5" s="1"/>
  <c r="F2388" i="5"/>
  <c r="H2388" i="5"/>
  <c r="R2388" i="5"/>
  <c r="I2388" i="5"/>
  <c r="J2388" i="5"/>
  <c r="E2412" i="5"/>
  <c r="X2412" i="5" s="1"/>
  <c r="R2412" i="5"/>
  <c r="I2412" i="5"/>
  <c r="H2412" i="5"/>
  <c r="F2412" i="5"/>
  <c r="J2412" i="5"/>
  <c r="E2436" i="5"/>
  <c r="X2436" i="5" s="1"/>
  <c r="F2436" i="5"/>
  <c r="R2436" i="5"/>
  <c r="J2436" i="5"/>
  <c r="I2436" i="5"/>
  <c r="H2436" i="5"/>
  <c r="G2283" i="5"/>
  <c r="E1995" i="5"/>
  <c r="X1995" i="5" s="1"/>
  <c r="J1995" i="5"/>
  <c r="I1995" i="5"/>
  <c r="H1995" i="5"/>
  <c r="F1995" i="5"/>
  <c r="R1995" i="5"/>
  <c r="G1379" i="5"/>
  <c r="G1403" i="5"/>
  <c r="E1451" i="5"/>
  <c r="X1451" i="5" s="1"/>
  <c r="I1451" i="5"/>
  <c r="J1451" i="5"/>
  <c r="R1451" i="5"/>
  <c r="H1451" i="5"/>
  <c r="F1451" i="5"/>
  <c r="E1475" i="5"/>
  <c r="X1475" i="5" s="1"/>
  <c r="I1475" i="5"/>
  <c r="R1475" i="5"/>
  <c r="H1475" i="5"/>
  <c r="J1475" i="5"/>
  <c r="F1475" i="5"/>
  <c r="E1499" i="5"/>
  <c r="X1499" i="5" s="1"/>
  <c r="J1499" i="5"/>
  <c r="F1499" i="5"/>
  <c r="R1499" i="5"/>
  <c r="H1499" i="5"/>
  <c r="I1499" i="5"/>
  <c r="G1499" i="5"/>
  <c r="E1547" i="5"/>
  <c r="X1547" i="5" s="1"/>
  <c r="H1547" i="5"/>
  <c r="F1547" i="5"/>
  <c r="R1547" i="5"/>
  <c r="J1547" i="5"/>
  <c r="I1547" i="5"/>
  <c r="E1643" i="5"/>
  <c r="X1643" i="5" s="1"/>
  <c r="J1643" i="5"/>
  <c r="I1643" i="5"/>
  <c r="H1643" i="5"/>
  <c r="F1643" i="5"/>
  <c r="R1643" i="5"/>
  <c r="E1667" i="5"/>
  <c r="X1667" i="5" s="1"/>
  <c r="H1667" i="5"/>
  <c r="F1667" i="5"/>
  <c r="R1667" i="5"/>
  <c r="J1667" i="5"/>
  <c r="I1667" i="5"/>
  <c r="E1699" i="5"/>
  <c r="X1699" i="5" s="1"/>
  <c r="J1699" i="5"/>
  <c r="R1699" i="5"/>
  <c r="I1699" i="5"/>
  <c r="H1699" i="5"/>
  <c r="F1699" i="5"/>
  <c r="E1779" i="5"/>
  <c r="X1779" i="5" s="1"/>
  <c r="I1779" i="5"/>
  <c r="H1779" i="5"/>
  <c r="F1779" i="5"/>
  <c r="R1779" i="5"/>
  <c r="J1779" i="5"/>
  <c r="E1803" i="5"/>
  <c r="X1803" i="5" s="1"/>
  <c r="R1803" i="5"/>
  <c r="J1803" i="5"/>
  <c r="I1803" i="5"/>
  <c r="H1803" i="5"/>
  <c r="F1803" i="5"/>
  <c r="G1859" i="5"/>
  <c r="E1891" i="5"/>
  <c r="X1891" i="5" s="1"/>
  <c r="R1891" i="5"/>
  <c r="H1891" i="5"/>
  <c r="J1891" i="5"/>
  <c r="F1891" i="5"/>
  <c r="I1891" i="5"/>
  <c r="E1915" i="5"/>
  <c r="X1915" i="5" s="1"/>
  <c r="R1915" i="5"/>
  <c r="J1915" i="5"/>
  <c r="H1915" i="5"/>
  <c r="I1915" i="5"/>
  <c r="F1915" i="5"/>
  <c r="E1939" i="5"/>
  <c r="X1939" i="5" s="1"/>
  <c r="R1939" i="5"/>
  <c r="J1939" i="5"/>
  <c r="I1939" i="5"/>
  <c r="H1939" i="5"/>
  <c r="F1939" i="5"/>
  <c r="E1963" i="5"/>
  <c r="X1963" i="5" s="1"/>
  <c r="I1963" i="5"/>
  <c r="H1963" i="5"/>
  <c r="F1963" i="5"/>
  <c r="J1963" i="5"/>
  <c r="R1963" i="5"/>
  <c r="E1987" i="5"/>
  <c r="X1987" i="5" s="1"/>
  <c r="R1987" i="5"/>
  <c r="F1987" i="5"/>
  <c r="J1987" i="5"/>
  <c r="H1987" i="5"/>
  <c r="I1987" i="5"/>
  <c r="F2019" i="5"/>
  <c r="R2019" i="5"/>
  <c r="J2019" i="5"/>
  <c r="H2019" i="5"/>
  <c r="I2019" i="5"/>
  <c r="E2043" i="5"/>
  <c r="X2043" i="5" s="1"/>
  <c r="H2043" i="5"/>
  <c r="I2043" i="5"/>
  <c r="J2043" i="5"/>
  <c r="R2043" i="5"/>
  <c r="F2043" i="5"/>
  <c r="G2075" i="5"/>
  <c r="G2179" i="5"/>
  <c r="G2211" i="5"/>
  <c r="G2267" i="5"/>
  <c r="E2387" i="5"/>
  <c r="X2387" i="5" s="1"/>
  <c r="H2387" i="5"/>
  <c r="I2387" i="5"/>
  <c r="F2387" i="5"/>
  <c r="R2387" i="5"/>
  <c r="J2387" i="5"/>
  <c r="E2427" i="5"/>
  <c r="X2427" i="5" s="1"/>
  <c r="J2427" i="5"/>
  <c r="H2427" i="5"/>
  <c r="I2427" i="5"/>
  <c r="F2427" i="5"/>
  <c r="R2427" i="5"/>
  <c r="G2499" i="5"/>
  <c r="F1716" i="5"/>
  <c r="H1716" i="5"/>
  <c r="R1716" i="5"/>
  <c r="J1716" i="5"/>
  <c r="I1716" i="5"/>
  <c r="J1796" i="5"/>
  <c r="H1796" i="5"/>
  <c r="F1796" i="5"/>
  <c r="R1796" i="5"/>
  <c r="I1796" i="5"/>
  <c r="E1916" i="5"/>
  <c r="X1916" i="5" s="1"/>
  <c r="R1916" i="5"/>
  <c r="I1916" i="5"/>
  <c r="J1916" i="5"/>
  <c r="H1916" i="5"/>
  <c r="F1916" i="5"/>
  <c r="E1940" i="5"/>
  <c r="X1940" i="5" s="1"/>
  <c r="I1940" i="5"/>
  <c r="F1940" i="5"/>
  <c r="R1940" i="5"/>
  <c r="H1940" i="5"/>
  <c r="J1940" i="5"/>
  <c r="E1964" i="5"/>
  <c r="X1964" i="5" s="1"/>
  <c r="I1964" i="5"/>
  <c r="H1964" i="5"/>
  <c r="F1964" i="5"/>
  <c r="J1964" i="5"/>
  <c r="R1964" i="5"/>
  <c r="G2004" i="5"/>
  <c r="E2092" i="5"/>
  <c r="X2092" i="5" s="1"/>
  <c r="R2092" i="5"/>
  <c r="H2092" i="5"/>
  <c r="I2092" i="5"/>
  <c r="F2092" i="5"/>
  <c r="J2092" i="5"/>
  <c r="H2188" i="5"/>
  <c r="F2188" i="5"/>
  <c r="R2188" i="5"/>
  <c r="E2188" i="5"/>
  <c r="X2188" i="5" s="1"/>
  <c r="J2188" i="5"/>
  <c r="I2188" i="5"/>
  <c r="E2332" i="5"/>
  <c r="X2332" i="5" s="1"/>
  <c r="R2332" i="5"/>
  <c r="H2332" i="5"/>
  <c r="J2332" i="5"/>
  <c r="I2332" i="5"/>
  <c r="F2332" i="5"/>
  <c r="G2364" i="5"/>
  <c r="G2388" i="5"/>
  <c r="E2460" i="5"/>
  <c r="X2460" i="5" s="1"/>
  <c r="J2460" i="5"/>
  <c r="I2460" i="5"/>
  <c r="R2460" i="5"/>
  <c r="H2460" i="5"/>
  <c r="F2460" i="5"/>
  <c r="E2484" i="5"/>
  <c r="X2484" i="5" s="1"/>
  <c r="H2484" i="5"/>
  <c r="F2484" i="5"/>
  <c r="I2484" i="5"/>
  <c r="R2484" i="5"/>
  <c r="J2484" i="5"/>
  <c r="G2484" i="5"/>
  <c r="E2347" i="5"/>
  <c r="X2347" i="5" s="1"/>
  <c r="I2347" i="5"/>
  <c r="H2347" i="5"/>
  <c r="F2347" i="5"/>
  <c r="R2347" i="5"/>
  <c r="J2347" i="5"/>
  <c r="E2091" i="5"/>
  <c r="X2091" i="5" s="1"/>
  <c r="I2091" i="5"/>
  <c r="H2091" i="5"/>
  <c r="F2091" i="5"/>
  <c r="R2091" i="5"/>
  <c r="J2091" i="5"/>
  <c r="X1323" i="5"/>
  <c r="R1323" i="5"/>
  <c r="E1363" i="5"/>
  <c r="X1363" i="5" s="1"/>
  <c r="F1363" i="5"/>
  <c r="I1363" i="5"/>
  <c r="R1363" i="5"/>
  <c r="H1363" i="5"/>
  <c r="J1363" i="5"/>
  <c r="E1427" i="5"/>
  <c r="X1427" i="5" s="1"/>
  <c r="F1427" i="5"/>
  <c r="R1427" i="5"/>
  <c r="H1427" i="5"/>
  <c r="J1427" i="5"/>
  <c r="I1427" i="5"/>
  <c r="E1523" i="5"/>
  <c r="X1523" i="5" s="1"/>
  <c r="I1523" i="5"/>
  <c r="R1523" i="5"/>
  <c r="H1523" i="5"/>
  <c r="J1523" i="5"/>
  <c r="F1523" i="5"/>
  <c r="E1587" i="5"/>
  <c r="X1587" i="5" s="1"/>
  <c r="J1587" i="5"/>
  <c r="F1587" i="5"/>
  <c r="I1587" i="5"/>
  <c r="H1587" i="5"/>
  <c r="R1587" i="5"/>
  <c r="E1619" i="5"/>
  <c r="X1619" i="5" s="1"/>
  <c r="H1619" i="5"/>
  <c r="F1619" i="5"/>
  <c r="R1619" i="5"/>
  <c r="J1619" i="5"/>
  <c r="I1619" i="5"/>
  <c r="E1739" i="5"/>
  <c r="X1739" i="5" s="1"/>
  <c r="R1739" i="5"/>
  <c r="H1739" i="5"/>
  <c r="F1739" i="5"/>
  <c r="J1739" i="5"/>
  <c r="I1739" i="5"/>
  <c r="E2107" i="5"/>
  <c r="X2107" i="5" s="1"/>
  <c r="J2107" i="5"/>
  <c r="I2107" i="5"/>
  <c r="F2107" i="5"/>
  <c r="H2107" i="5"/>
  <c r="R2107" i="5"/>
  <c r="E2219" i="5"/>
  <c r="X2219" i="5" s="1"/>
  <c r="H2219" i="5"/>
  <c r="R2219" i="5"/>
  <c r="J2219" i="5"/>
  <c r="I2219" i="5"/>
  <c r="F2219" i="5"/>
  <c r="E2275" i="5"/>
  <c r="X2275" i="5" s="1"/>
  <c r="R2275" i="5"/>
  <c r="J2275" i="5"/>
  <c r="H2275" i="5"/>
  <c r="I2275" i="5"/>
  <c r="F2275" i="5"/>
  <c r="F1692" i="5"/>
  <c r="I1692" i="5"/>
  <c r="H1692" i="5"/>
  <c r="R1692" i="5"/>
  <c r="J1692" i="5"/>
  <c r="E1748" i="5"/>
  <c r="X1748" i="5" s="1"/>
  <c r="F1748" i="5"/>
  <c r="R1748" i="5"/>
  <c r="I1748" i="5"/>
  <c r="H1748" i="5"/>
  <c r="J1748" i="5"/>
  <c r="E1820" i="5"/>
  <c r="X1820" i="5" s="1"/>
  <c r="H1820" i="5"/>
  <c r="F1820" i="5"/>
  <c r="R1820" i="5"/>
  <c r="J1820" i="5"/>
  <c r="I1820" i="5"/>
  <c r="G1844" i="5"/>
  <c r="E1844" i="5"/>
  <c r="X1844" i="5" s="1"/>
  <c r="H1844" i="5"/>
  <c r="F1844" i="5"/>
  <c r="R1844" i="5"/>
  <c r="J1844" i="5"/>
  <c r="I1844" i="5"/>
  <c r="E1892" i="5"/>
  <c r="X1892" i="5" s="1"/>
  <c r="R1892" i="5"/>
  <c r="I1892" i="5"/>
  <c r="J1892" i="5"/>
  <c r="F1892" i="5"/>
  <c r="H1892" i="5"/>
  <c r="E1948" i="5"/>
  <c r="X1948" i="5" s="1"/>
  <c r="H1948" i="5"/>
  <c r="F1948" i="5"/>
  <c r="J1948" i="5"/>
  <c r="I1948" i="5"/>
  <c r="R1948" i="5"/>
  <c r="E2028" i="5"/>
  <c r="X2028" i="5" s="1"/>
  <c r="I2028" i="5"/>
  <c r="J2028" i="5"/>
  <c r="F2028" i="5"/>
  <c r="H2028" i="5"/>
  <c r="R2028" i="5"/>
  <c r="E2052" i="5"/>
  <c r="X2052" i="5" s="1"/>
  <c r="R2052" i="5"/>
  <c r="J2052" i="5"/>
  <c r="H2052" i="5"/>
  <c r="F2052" i="5"/>
  <c r="I2052" i="5"/>
  <c r="E2100" i="5"/>
  <c r="X2100" i="5" s="1"/>
  <c r="I2100" i="5"/>
  <c r="J2100" i="5"/>
  <c r="F2100" i="5"/>
  <c r="H2100" i="5"/>
  <c r="R2100" i="5"/>
  <c r="E2116" i="5"/>
  <c r="X2116" i="5" s="1"/>
  <c r="F2116" i="5"/>
  <c r="I2116" i="5"/>
  <c r="H2116" i="5"/>
  <c r="R2116" i="5"/>
  <c r="J2116" i="5"/>
  <c r="E2140" i="5"/>
  <c r="X2140" i="5" s="1"/>
  <c r="J2140" i="5"/>
  <c r="I2140" i="5"/>
  <c r="H2140" i="5"/>
  <c r="F2140" i="5"/>
  <c r="R2140" i="5"/>
  <c r="E2164" i="5"/>
  <c r="X2164" i="5" s="1"/>
  <c r="J2164" i="5"/>
  <c r="I2164" i="5"/>
  <c r="H2164" i="5"/>
  <c r="F2164" i="5"/>
  <c r="R2164" i="5"/>
  <c r="E2284" i="5"/>
  <c r="X2284" i="5" s="1"/>
  <c r="J2284" i="5"/>
  <c r="I2284" i="5"/>
  <c r="R2284" i="5"/>
  <c r="H2284" i="5"/>
  <c r="F2284" i="5"/>
  <c r="E2308" i="5"/>
  <c r="X2308" i="5" s="1"/>
  <c r="R2308" i="5"/>
  <c r="J2308" i="5"/>
  <c r="H2308" i="5"/>
  <c r="I2308" i="5"/>
  <c r="F2308" i="5"/>
  <c r="X1275" i="5"/>
  <c r="R1275" i="5"/>
  <c r="X1299" i="5"/>
  <c r="R1299" i="5"/>
  <c r="G1363" i="5"/>
  <c r="E1563" i="5"/>
  <c r="X1563" i="5" s="1"/>
  <c r="H1563" i="5"/>
  <c r="F1563" i="5"/>
  <c r="R1563" i="5"/>
  <c r="J1563" i="5"/>
  <c r="I1563" i="5"/>
  <c r="E1651" i="5"/>
  <c r="X1651" i="5" s="1"/>
  <c r="J1651" i="5"/>
  <c r="I1651" i="5"/>
  <c r="H1651" i="5"/>
  <c r="R1651" i="5"/>
  <c r="F1651" i="5"/>
  <c r="E1675" i="5"/>
  <c r="X1675" i="5" s="1"/>
  <c r="R1675" i="5"/>
  <c r="J1675" i="5"/>
  <c r="F1675" i="5"/>
  <c r="I1675" i="5"/>
  <c r="H1675" i="5"/>
  <c r="E1811" i="5"/>
  <c r="X1811" i="5" s="1"/>
  <c r="F1811" i="5"/>
  <c r="I1811" i="5"/>
  <c r="H1811" i="5"/>
  <c r="R1811" i="5"/>
  <c r="J1811" i="5"/>
  <c r="E1843" i="5"/>
  <c r="X1843" i="5" s="1"/>
  <c r="I1843" i="5"/>
  <c r="H1843" i="5"/>
  <c r="J1843" i="5"/>
  <c r="F1843" i="5"/>
  <c r="R1843" i="5"/>
  <c r="G1875" i="5"/>
  <c r="E1923" i="5"/>
  <c r="X1923" i="5" s="1"/>
  <c r="R1923" i="5"/>
  <c r="J1923" i="5"/>
  <c r="H1923" i="5"/>
  <c r="I1923" i="5"/>
  <c r="F1923" i="5"/>
  <c r="E1947" i="5"/>
  <c r="X1947" i="5" s="1"/>
  <c r="J1947" i="5"/>
  <c r="F1947" i="5"/>
  <c r="R1947" i="5"/>
  <c r="H1947" i="5"/>
  <c r="I1947" i="5"/>
  <c r="E2051" i="5"/>
  <c r="X2051" i="5" s="1"/>
  <c r="J2051" i="5"/>
  <c r="F2051" i="5"/>
  <c r="I2051" i="5"/>
  <c r="H2051" i="5"/>
  <c r="R2051" i="5"/>
  <c r="E2083" i="5"/>
  <c r="X2083" i="5" s="1"/>
  <c r="J2083" i="5"/>
  <c r="F2083" i="5"/>
  <c r="I2083" i="5"/>
  <c r="R2083" i="5"/>
  <c r="H2083" i="5"/>
  <c r="E2155" i="5"/>
  <c r="X2155" i="5" s="1"/>
  <c r="I2155" i="5"/>
  <c r="H2155" i="5"/>
  <c r="F2155" i="5"/>
  <c r="J2155" i="5"/>
  <c r="R2155" i="5"/>
  <c r="E2187" i="5"/>
  <c r="X2187" i="5" s="1"/>
  <c r="R2187" i="5"/>
  <c r="I2187" i="5"/>
  <c r="F2187" i="5"/>
  <c r="J2187" i="5"/>
  <c r="H2187" i="5"/>
  <c r="G2219" i="5"/>
  <c r="E2339" i="5"/>
  <c r="X2339" i="5" s="1"/>
  <c r="J2339" i="5"/>
  <c r="I2339" i="5"/>
  <c r="H2339" i="5"/>
  <c r="F2339" i="5"/>
  <c r="R2339" i="5"/>
  <c r="E2475" i="5"/>
  <c r="X2475" i="5" s="1"/>
  <c r="I2475" i="5"/>
  <c r="F2475" i="5"/>
  <c r="H2475" i="5"/>
  <c r="R2475" i="5"/>
  <c r="J2475" i="5"/>
  <c r="F1724" i="5"/>
  <c r="J1724" i="5"/>
  <c r="R1724" i="5"/>
  <c r="H1724" i="5"/>
  <c r="I1724" i="5"/>
  <c r="E1772" i="5"/>
  <c r="X1772" i="5" s="1"/>
  <c r="R1772" i="5"/>
  <c r="I1772" i="5"/>
  <c r="H1772" i="5"/>
  <c r="F1772" i="5"/>
  <c r="J1772" i="5"/>
  <c r="E1868" i="5"/>
  <c r="X1868" i="5" s="1"/>
  <c r="F1868" i="5"/>
  <c r="R1868" i="5"/>
  <c r="H1868" i="5"/>
  <c r="J1868" i="5"/>
  <c r="I1868" i="5"/>
  <c r="E1988" i="5"/>
  <c r="X1988" i="5" s="1"/>
  <c r="F1988" i="5"/>
  <c r="I1988" i="5"/>
  <c r="H1988" i="5"/>
  <c r="R1988" i="5"/>
  <c r="J1988" i="5"/>
  <c r="E2012" i="5"/>
  <c r="X2012" i="5" s="1"/>
  <c r="J2012" i="5"/>
  <c r="F2012" i="5"/>
  <c r="H2012" i="5"/>
  <c r="I2012" i="5"/>
  <c r="R2012" i="5"/>
  <c r="E2076" i="5"/>
  <c r="X2076" i="5" s="1"/>
  <c r="R2076" i="5"/>
  <c r="J2076" i="5"/>
  <c r="H2076" i="5"/>
  <c r="F2076" i="5"/>
  <c r="I2076" i="5"/>
  <c r="E2172" i="5"/>
  <c r="X2172" i="5" s="1"/>
  <c r="R2172" i="5"/>
  <c r="J2172" i="5"/>
  <c r="I2172" i="5"/>
  <c r="H2172" i="5"/>
  <c r="F2172" i="5"/>
  <c r="E2196" i="5"/>
  <c r="X2196" i="5" s="1"/>
  <c r="J2196" i="5"/>
  <c r="R2196" i="5"/>
  <c r="I2196" i="5"/>
  <c r="F2196" i="5"/>
  <c r="H2196" i="5"/>
  <c r="E2212" i="5"/>
  <c r="X2212" i="5" s="1"/>
  <c r="F2212" i="5"/>
  <c r="R2212" i="5"/>
  <c r="H2212" i="5"/>
  <c r="I2212" i="5"/>
  <c r="J2212" i="5"/>
  <c r="E2236" i="5"/>
  <c r="X2236" i="5" s="1"/>
  <c r="H2236" i="5"/>
  <c r="F2236" i="5"/>
  <c r="I2236" i="5"/>
  <c r="R2236" i="5"/>
  <c r="J2236" i="5"/>
  <c r="E2260" i="5"/>
  <c r="X2260" i="5" s="1"/>
  <c r="F2260" i="5"/>
  <c r="R2260" i="5"/>
  <c r="I2260" i="5"/>
  <c r="H2260" i="5"/>
  <c r="J2260" i="5"/>
  <c r="G2308" i="5"/>
  <c r="E2348" i="5"/>
  <c r="X2348" i="5" s="1"/>
  <c r="J2348" i="5"/>
  <c r="I2348" i="5"/>
  <c r="H2348" i="5"/>
  <c r="F2348" i="5"/>
  <c r="R2348" i="5"/>
  <c r="H2372" i="5"/>
  <c r="F2372" i="5"/>
  <c r="E2372" i="5"/>
  <c r="X2372" i="5" s="1"/>
  <c r="J2372" i="5"/>
  <c r="R2372" i="5"/>
  <c r="I2372" i="5"/>
  <c r="E2396" i="5"/>
  <c r="X2396" i="5" s="1"/>
  <c r="R2396" i="5"/>
  <c r="J2396" i="5"/>
  <c r="I2396" i="5"/>
  <c r="F2396" i="5"/>
  <c r="H2396" i="5"/>
  <c r="E2420" i="5"/>
  <c r="X2420" i="5" s="1"/>
  <c r="I2420" i="5"/>
  <c r="H2420" i="5"/>
  <c r="F2420" i="5"/>
  <c r="J2420" i="5"/>
  <c r="R2420" i="5"/>
  <c r="E2444" i="5"/>
  <c r="X2444" i="5" s="1"/>
  <c r="I2444" i="5"/>
  <c r="H2444" i="5"/>
  <c r="R2444" i="5"/>
  <c r="F2444" i="5"/>
  <c r="J2444" i="5"/>
  <c r="F47" i="6"/>
  <c r="H47" i="6" s="1"/>
  <c r="F37" i="6"/>
  <c r="H37" i="6" s="1"/>
  <c r="E1607" i="5"/>
  <c r="X1607" i="5" s="1"/>
  <c r="I1607" i="5"/>
  <c r="H1607" i="5"/>
  <c r="R1607" i="5"/>
  <c r="J1607" i="5"/>
  <c r="F1607" i="5"/>
  <c r="E1895" i="5"/>
  <c r="X1895" i="5" s="1"/>
  <c r="J1895" i="5"/>
  <c r="I1895" i="5"/>
  <c r="F1895" i="5"/>
  <c r="R1895" i="5"/>
  <c r="H1895" i="5"/>
  <c r="E1424" i="5"/>
  <c r="X1424" i="5" s="1"/>
  <c r="H1424" i="5"/>
  <c r="F1424" i="5"/>
  <c r="R1424" i="5"/>
  <c r="I1424" i="5"/>
  <c r="J1424" i="5"/>
  <c r="E1560" i="5"/>
  <c r="X1560" i="5" s="1"/>
  <c r="I1560" i="5"/>
  <c r="H1560" i="5"/>
  <c r="R1560" i="5"/>
  <c r="J1560" i="5"/>
  <c r="F1560" i="5"/>
  <c r="E1720" i="5"/>
  <c r="X1720" i="5" s="1"/>
  <c r="F1720" i="5"/>
  <c r="R1720" i="5"/>
  <c r="J1720" i="5"/>
  <c r="H1720" i="5"/>
  <c r="I1720" i="5"/>
  <c r="E2040" i="5"/>
  <c r="X2040" i="5" s="1"/>
  <c r="J2040" i="5"/>
  <c r="H2040" i="5"/>
  <c r="I2040" i="5"/>
  <c r="R2040" i="5"/>
  <c r="F2040" i="5"/>
  <c r="R2280" i="5"/>
  <c r="J2280" i="5"/>
  <c r="H2280" i="5"/>
  <c r="E2280" i="5"/>
  <c r="X2280" i="5" s="1"/>
  <c r="F2280" i="5"/>
  <c r="I2280" i="5"/>
  <c r="E1623" i="5"/>
  <c r="X1623" i="5" s="1"/>
  <c r="R1623" i="5"/>
  <c r="F1623" i="5"/>
  <c r="J1623" i="5"/>
  <c r="H1623" i="5"/>
  <c r="I1623" i="5"/>
  <c r="E2079" i="5"/>
  <c r="X2079" i="5" s="1"/>
  <c r="I2079" i="5"/>
  <c r="H2079" i="5"/>
  <c r="R2079" i="5"/>
  <c r="J2079" i="5"/>
  <c r="F2079" i="5"/>
  <c r="E1616" i="5"/>
  <c r="X1616" i="5" s="1"/>
  <c r="F1616" i="5"/>
  <c r="R1616" i="5"/>
  <c r="I1616" i="5"/>
  <c r="H1616" i="5"/>
  <c r="J1616" i="5"/>
  <c r="E1776" i="5"/>
  <c r="X1776" i="5" s="1"/>
  <c r="J1776" i="5"/>
  <c r="I1776" i="5"/>
  <c r="H1776" i="5"/>
  <c r="F1776" i="5"/>
  <c r="R1776" i="5"/>
  <c r="E2192" i="5"/>
  <c r="X2192" i="5" s="1"/>
  <c r="J2192" i="5"/>
  <c r="H2192" i="5"/>
  <c r="R2192" i="5"/>
  <c r="I2192" i="5"/>
  <c r="F2192" i="5"/>
  <c r="C6" i="6"/>
  <c r="C5" i="6"/>
  <c r="E2183" i="5"/>
  <c r="X2183" i="5" s="1"/>
  <c r="I2183" i="5"/>
  <c r="H2183" i="5"/>
  <c r="R2183" i="5"/>
  <c r="J2183" i="5"/>
  <c r="F2183" i="5"/>
  <c r="E2063" i="5"/>
  <c r="X2063" i="5" s="1"/>
  <c r="R2063" i="5"/>
  <c r="F2063" i="5"/>
  <c r="J2063" i="5"/>
  <c r="I2063" i="5"/>
  <c r="H2063" i="5"/>
  <c r="E1727" i="5"/>
  <c r="X1727" i="5" s="1"/>
  <c r="R1727" i="5"/>
  <c r="H1727" i="5"/>
  <c r="J1727" i="5"/>
  <c r="I1727" i="5"/>
  <c r="F1727" i="5"/>
  <c r="E1975" i="5"/>
  <c r="X1975" i="5" s="1"/>
  <c r="R1975" i="5"/>
  <c r="J1975" i="5"/>
  <c r="F1975" i="5"/>
  <c r="H1975" i="5"/>
  <c r="I1975" i="5"/>
  <c r="X1296" i="5"/>
  <c r="R1296" i="5"/>
  <c r="X1320" i="5"/>
  <c r="R1320" i="5"/>
  <c r="E1480" i="5"/>
  <c r="X1480" i="5" s="1"/>
  <c r="F1480" i="5"/>
  <c r="R1480" i="5"/>
  <c r="J1480" i="5"/>
  <c r="I1480" i="5"/>
  <c r="H1480" i="5"/>
  <c r="E1528" i="5"/>
  <c r="X1528" i="5" s="1"/>
  <c r="R1528" i="5"/>
  <c r="J1528" i="5"/>
  <c r="F1528" i="5"/>
  <c r="I1528" i="5"/>
  <c r="H1528" i="5"/>
  <c r="E1576" i="5"/>
  <c r="X1576" i="5" s="1"/>
  <c r="I1576" i="5"/>
  <c r="J1576" i="5"/>
  <c r="H1576" i="5"/>
  <c r="R1576" i="5"/>
  <c r="F1576" i="5"/>
  <c r="E1600" i="5"/>
  <c r="X1600" i="5" s="1"/>
  <c r="R1600" i="5"/>
  <c r="H1600" i="5"/>
  <c r="J1600" i="5"/>
  <c r="I1600" i="5"/>
  <c r="F1600" i="5"/>
  <c r="E1624" i="5"/>
  <c r="X1624" i="5" s="1"/>
  <c r="J1624" i="5"/>
  <c r="I1624" i="5"/>
  <c r="R1624" i="5"/>
  <c r="H1624" i="5"/>
  <c r="F1624" i="5"/>
  <c r="E1672" i="5"/>
  <c r="X1672" i="5" s="1"/>
  <c r="F1672" i="5"/>
  <c r="H1672" i="5"/>
  <c r="I1672" i="5"/>
  <c r="R1672" i="5"/>
  <c r="J1672" i="5"/>
  <c r="E1784" i="5"/>
  <c r="X1784" i="5" s="1"/>
  <c r="H1784" i="5"/>
  <c r="F1784" i="5"/>
  <c r="I1784" i="5"/>
  <c r="R1784" i="5"/>
  <c r="J1784" i="5"/>
  <c r="E1832" i="5"/>
  <c r="X1832" i="5" s="1"/>
  <c r="J1832" i="5"/>
  <c r="I1832" i="5"/>
  <c r="H1832" i="5"/>
  <c r="F1832" i="5"/>
  <c r="R1832" i="5"/>
  <c r="E1856" i="5"/>
  <c r="X1856" i="5" s="1"/>
  <c r="H1856" i="5"/>
  <c r="J1856" i="5"/>
  <c r="R1856" i="5"/>
  <c r="I1856" i="5"/>
  <c r="F1856" i="5"/>
  <c r="F1944" i="5"/>
  <c r="E1944" i="5"/>
  <c r="X1944" i="5" s="1"/>
  <c r="R1944" i="5"/>
  <c r="H1944" i="5"/>
  <c r="I1944" i="5"/>
  <c r="J1944" i="5"/>
  <c r="E1992" i="5"/>
  <c r="X1992" i="5" s="1"/>
  <c r="I1992" i="5"/>
  <c r="F1992" i="5"/>
  <c r="H1992" i="5"/>
  <c r="J1992" i="5"/>
  <c r="R1992" i="5"/>
  <c r="G2040" i="5"/>
  <c r="E2056" i="5"/>
  <c r="X2056" i="5" s="1"/>
  <c r="R2056" i="5"/>
  <c r="F2056" i="5"/>
  <c r="H2056" i="5"/>
  <c r="J2056" i="5"/>
  <c r="I2056" i="5"/>
  <c r="E2272" i="5"/>
  <c r="X2272" i="5" s="1"/>
  <c r="I2272" i="5"/>
  <c r="R2272" i="5"/>
  <c r="H2272" i="5"/>
  <c r="J2272" i="5"/>
  <c r="F2272" i="5"/>
  <c r="E2296" i="5"/>
  <c r="X2296" i="5" s="1"/>
  <c r="J2296" i="5"/>
  <c r="R2296" i="5"/>
  <c r="F2296" i="5"/>
  <c r="H2296" i="5"/>
  <c r="I2296" i="5"/>
  <c r="E2352" i="5"/>
  <c r="X2352" i="5" s="1"/>
  <c r="R2352" i="5"/>
  <c r="H2352" i="5"/>
  <c r="F2352" i="5"/>
  <c r="J2352" i="5"/>
  <c r="I2352" i="5"/>
  <c r="E2424" i="5"/>
  <c r="X2424" i="5" s="1"/>
  <c r="H2424" i="5"/>
  <c r="I2424" i="5"/>
  <c r="F2424" i="5"/>
  <c r="R2424" i="5"/>
  <c r="J2424" i="5"/>
  <c r="E2216" i="5"/>
  <c r="X2216" i="5" s="1"/>
  <c r="J2216" i="5"/>
  <c r="H2216" i="5"/>
  <c r="F2216" i="5"/>
  <c r="R2216" i="5"/>
  <c r="I2216" i="5"/>
  <c r="G2216" i="5"/>
  <c r="X1336" i="5"/>
  <c r="R1336" i="5"/>
  <c r="E1456" i="5"/>
  <c r="X1456" i="5" s="1"/>
  <c r="F1456" i="5"/>
  <c r="I1456" i="5"/>
  <c r="H1456" i="5"/>
  <c r="R1456" i="5"/>
  <c r="J1456" i="5"/>
  <c r="E1520" i="5"/>
  <c r="X1520" i="5" s="1"/>
  <c r="R1520" i="5"/>
  <c r="J1520" i="5"/>
  <c r="I1520" i="5"/>
  <c r="F1520" i="5"/>
  <c r="H1520" i="5"/>
  <c r="E1592" i="5"/>
  <c r="X1592" i="5" s="1"/>
  <c r="I1592" i="5"/>
  <c r="H1592" i="5"/>
  <c r="F1592" i="5"/>
  <c r="R1592" i="5"/>
  <c r="J1592" i="5"/>
  <c r="E1640" i="5"/>
  <c r="X1640" i="5" s="1"/>
  <c r="R1640" i="5"/>
  <c r="J1640" i="5"/>
  <c r="I1640" i="5"/>
  <c r="H1640" i="5"/>
  <c r="F1640" i="5"/>
  <c r="E1688" i="5"/>
  <c r="X1688" i="5" s="1"/>
  <c r="I1688" i="5"/>
  <c r="J1688" i="5"/>
  <c r="R1688" i="5"/>
  <c r="H1688" i="5"/>
  <c r="F1688" i="5"/>
  <c r="R1760" i="5"/>
  <c r="I1760" i="5"/>
  <c r="F1760" i="5"/>
  <c r="H1760" i="5"/>
  <c r="E1760" i="5"/>
  <c r="X1760" i="5" s="1"/>
  <c r="J1760" i="5"/>
  <c r="E1896" i="5"/>
  <c r="X1896" i="5" s="1"/>
  <c r="I1896" i="5"/>
  <c r="H1896" i="5"/>
  <c r="F1896" i="5"/>
  <c r="R1896" i="5"/>
  <c r="J1896" i="5"/>
  <c r="I1960" i="5"/>
  <c r="H1960" i="5"/>
  <c r="F1960" i="5"/>
  <c r="E1960" i="5"/>
  <c r="X1960" i="5" s="1"/>
  <c r="J1960" i="5"/>
  <c r="R1960" i="5"/>
  <c r="I2096" i="5"/>
  <c r="H2096" i="5"/>
  <c r="F2096" i="5"/>
  <c r="E2096" i="5"/>
  <c r="X2096" i="5" s="1"/>
  <c r="J2096" i="5"/>
  <c r="R2096" i="5"/>
  <c r="E2392" i="5"/>
  <c r="X2392" i="5" s="1"/>
  <c r="I2392" i="5"/>
  <c r="F2392" i="5"/>
  <c r="J2392" i="5"/>
  <c r="R2392" i="5"/>
  <c r="H2392" i="5"/>
  <c r="C42" i="6"/>
  <c r="G1607" i="5"/>
  <c r="E1887" i="5"/>
  <c r="X1887" i="5" s="1"/>
  <c r="I1887" i="5"/>
  <c r="R1887" i="5"/>
  <c r="H1887" i="5"/>
  <c r="F1887" i="5"/>
  <c r="J1887" i="5"/>
  <c r="G2183" i="5"/>
  <c r="E2472" i="5"/>
  <c r="X2472" i="5" s="1"/>
  <c r="R2472" i="5"/>
  <c r="H2472" i="5"/>
  <c r="F2472" i="5"/>
  <c r="J2472" i="5"/>
  <c r="I2472" i="5"/>
  <c r="E1392" i="5"/>
  <c r="X1392" i="5" s="1"/>
  <c r="J1392" i="5"/>
  <c r="F1392" i="5"/>
  <c r="R1392" i="5"/>
  <c r="I1392" i="5"/>
  <c r="H1392" i="5"/>
  <c r="E1416" i="5"/>
  <c r="X1416" i="5" s="1"/>
  <c r="H1416" i="5"/>
  <c r="F1416" i="5"/>
  <c r="R1416" i="5"/>
  <c r="J1416" i="5"/>
  <c r="I1416" i="5"/>
  <c r="E1440" i="5"/>
  <c r="X1440" i="5" s="1"/>
  <c r="F1440" i="5"/>
  <c r="I1440" i="5"/>
  <c r="R1440" i="5"/>
  <c r="H1440" i="5"/>
  <c r="J1440" i="5"/>
  <c r="E1464" i="5"/>
  <c r="X1464" i="5" s="1"/>
  <c r="F1464" i="5"/>
  <c r="I1464" i="5"/>
  <c r="J1464" i="5"/>
  <c r="H1464" i="5"/>
  <c r="R1464" i="5"/>
  <c r="E1504" i="5"/>
  <c r="X1504" i="5" s="1"/>
  <c r="F1504" i="5"/>
  <c r="R1504" i="5"/>
  <c r="J1504" i="5"/>
  <c r="H1504" i="5"/>
  <c r="I1504" i="5"/>
  <c r="G1560" i="5"/>
  <c r="E1648" i="5"/>
  <c r="X1648" i="5" s="1"/>
  <c r="H1648" i="5"/>
  <c r="F1648" i="5"/>
  <c r="R1648" i="5"/>
  <c r="I1648" i="5"/>
  <c r="J1648" i="5"/>
  <c r="E1696" i="5"/>
  <c r="X1696" i="5" s="1"/>
  <c r="R1696" i="5"/>
  <c r="J1696" i="5"/>
  <c r="F1696" i="5"/>
  <c r="I1696" i="5"/>
  <c r="H1696" i="5"/>
  <c r="G1720" i="5"/>
  <c r="E1808" i="5"/>
  <c r="X1808" i="5" s="1"/>
  <c r="R1808" i="5"/>
  <c r="J1808" i="5"/>
  <c r="I1808" i="5"/>
  <c r="H1808" i="5"/>
  <c r="F1808" i="5"/>
  <c r="E1880" i="5"/>
  <c r="X1880" i="5" s="1"/>
  <c r="H1880" i="5"/>
  <c r="F1880" i="5"/>
  <c r="I1880" i="5"/>
  <c r="J1880" i="5"/>
  <c r="R1880" i="5"/>
  <c r="I1904" i="5"/>
  <c r="E1904" i="5"/>
  <c r="X1904" i="5" s="1"/>
  <c r="J1904" i="5"/>
  <c r="R1904" i="5"/>
  <c r="H1904" i="5"/>
  <c r="F1904" i="5"/>
  <c r="E1968" i="5"/>
  <c r="X1968" i="5" s="1"/>
  <c r="I1968" i="5"/>
  <c r="J1968" i="5"/>
  <c r="H1968" i="5"/>
  <c r="F1968" i="5"/>
  <c r="R1968" i="5"/>
  <c r="E2016" i="5"/>
  <c r="X2016" i="5" s="1"/>
  <c r="R2016" i="5"/>
  <c r="I2016" i="5"/>
  <c r="J2016" i="5"/>
  <c r="H2016" i="5"/>
  <c r="F2016" i="5"/>
  <c r="E2080" i="5"/>
  <c r="X2080" i="5" s="1"/>
  <c r="F2080" i="5"/>
  <c r="R2080" i="5"/>
  <c r="J2080" i="5"/>
  <c r="H2080" i="5"/>
  <c r="I2080" i="5"/>
  <c r="R2104" i="5"/>
  <c r="J2104" i="5"/>
  <c r="E2104" i="5"/>
  <c r="X2104" i="5" s="1"/>
  <c r="I2104" i="5"/>
  <c r="H2104" i="5"/>
  <c r="F2104" i="5"/>
  <c r="I2128" i="5"/>
  <c r="H2128" i="5"/>
  <c r="E2128" i="5"/>
  <c r="X2128" i="5" s="1"/>
  <c r="J2128" i="5"/>
  <c r="F2128" i="5"/>
  <c r="R2128" i="5"/>
  <c r="E2176" i="5"/>
  <c r="X2176" i="5" s="1"/>
  <c r="R2176" i="5"/>
  <c r="H2176" i="5"/>
  <c r="J2176" i="5"/>
  <c r="F2176" i="5"/>
  <c r="I2176" i="5"/>
  <c r="R2232" i="5"/>
  <c r="E2232" i="5"/>
  <c r="X2232" i="5" s="1"/>
  <c r="J2232" i="5"/>
  <c r="H2232" i="5"/>
  <c r="I2232" i="5"/>
  <c r="F2232" i="5"/>
  <c r="I2256" i="5"/>
  <c r="H2256" i="5"/>
  <c r="F2256" i="5"/>
  <c r="E2256" i="5"/>
  <c r="X2256" i="5" s="1"/>
  <c r="J2256" i="5"/>
  <c r="R2256" i="5"/>
  <c r="G2280" i="5"/>
  <c r="F2376" i="5"/>
  <c r="R2376" i="5"/>
  <c r="J2376" i="5"/>
  <c r="I2376" i="5"/>
  <c r="E2376" i="5"/>
  <c r="X2376" i="5" s="1"/>
  <c r="H2376" i="5"/>
  <c r="H2400" i="5"/>
  <c r="E2400" i="5"/>
  <c r="X2400" i="5" s="1"/>
  <c r="F2400" i="5"/>
  <c r="I2400" i="5"/>
  <c r="R2400" i="5"/>
  <c r="J2400" i="5"/>
  <c r="E2504" i="5"/>
  <c r="X2504" i="5" s="1"/>
  <c r="I2504" i="5"/>
  <c r="J2504" i="5"/>
  <c r="H2504" i="5"/>
  <c r="R2504" i="5"/>
  <c r="F2504" i="5"/>
  <c r="E1799" i="5"/>
  <c r="X1799" i="5" s="1"/>
  <c r="J1799" i="5"/>
  <c r="I1799" i="5"/>
  <c r="H1799" i="5"/>
  <c r="F1799" i="5"/>
  <c r="R1799" i="5"/>
  <c r="E1783" i="5"/>
  <c r="X1783" i="5" s="1"/>
  <c r="J1783" i="5"/>
  <c r="R1783" i="5"/>
  <c r="I1783" i="5"/>
  <c r="H1783" i="5"/>
  <c r="F1783" i="5"/>
  <c r="G1895" i="5"/>
  <c r="G2063" i="5"/>
  <c r="G2079" i="5"/>
  <c r="X1304" i="5"/>
  <c r="R1304" i="5"/>
  <c r="X1352" i="5"/>
  <c r="R1352" i="5"/>
  <c r="G1424" i="5"/>
  <c r="E1488" i="5"/>
  <c r="X1488" i="5" s="1"/>
  <c r="I1488" i="5"/>
  <c r="H1488" i="5"/>
  <c r="F1488" i="5"/>
  <c r="J1488" i="5"/>
  <c r="R1488" i="5"/>
  <c r="E1608" i="5"/>
  <c r="X1608" i="5" s="1"/>
  <c r="F1608" i="5"/>
  <c r="R1608" i="5"/>
  <c r="H1608" i="5"/>
  <c r="J1608" i="5"/>
  <c r="I1608" i="5"/>
  <c r="E1632" i="5"/>
  <c r="X1632" i="5" s="1"/>
  <c r="I1632" i="5"/>
  <c r="H1632" i="5"/>
  <c r="J1632" i="5"/>
  <c r="F1632" i="5"/>
  <c r="R1632" i="5"/>
  <c r="E1656" i="5"/>
  <c r="X1656" i="5" s="1"/>
  <c r="R1656" i="5"/>
  <c r="J1656" i="5"/>
  <c r="F1656" i="5"/>
  <c r="I1656" i="5"/>
  <c r="H1656" i="5"/>
  <c r="E1680" i="5"/>
  <c r="X1680" i="5" s="1"/>
  <c r="I1680" i="5"/>
  <c r="J1680" i="5"/>
  <c r="H1680" i="5"/>
  <c r="R1680" i="5"/>
  <c r="F1680" i="5"/>
  <c r="E1728" i="5"/>
  <c r="X1728" i="5" s="1"/>
  <c r="F1728" i="5"/>
  <c r="R1728" i="5"/>
  <c r="J1728" i="5"/>
  <c r="I1728" i="5"/>
  <c r="H1728" i="5"/>
  <c r="E1768" i="5"/>
  <c r="X1768" i="5" s="1"/>
  <c r="I1768" i="5"/>
  <c r="H1768" i="5"/>
  <c r="F1768" i="5"/>
  <c r="R1768" i="5"/>
  <c r="J1768" i="5"/>
  <c r="E1792" i="5"/>
  <c r="X1792" i="5" s="1"/>
  <c r="H1792" i="5"/>
  <c r="J1792" i="5"/>
  <c r="F1792" i="5"/>
  <c r="I1792" i="5"/>
  <c r="R1792" i="5"/>
  <c r="R1816" i="5"/>
  <c r="J1816" i="5"/>
  <c r="H1816" i="5"/>
  <c r="E1816" i="5"/>
  <c r="X1816" i="5" s="1"/>
  <c r="I1816" i="5"/>
  <c r="F1816" i="5"/>
  <c r="E1864" i="5"/>
  <c r="X1864" i="5" s="1"/>
  <c r="F1864" i="5"/>
  <c r="R1864" i="5"/>
  <c r="I1864" i="5"/>
  <c r="J1864" i="5"/>
  <c r="H1864" i="5"/>
  <c r="E1888" i="5"/>
  <c r="X1888" i="5" s="1"/>
  <c r="I1888" i="5"/>
  <c r="H1888" i="5"/>
  <c r="R1888" i="5"/>
  <c r="F1888" i="5"/>
  <c r="J1888" i="5"/>
  <c r="E1952" i="5"/>
  <c r="X1952" i="5" s="1"/>
  <c r="H1952" i="5"/>
  <c r="J1952" i="5"/>
  <c r="F1952" i="5"/>
  <c r="R1952" i="5"/>
  <c r="I1952" i="5"/>
  <c r="E2208" i="5"/>
  <c r="X2208" i="5" s="1"/>
  <c r="J2208" i="5"/>
  <c r="R2208" i="5"/>
  <c r="I2208" i="5"/>
  <c r="H2208" i="5"/>
  <c r="F2208" i="5"/>
  <c r="E2304" i="5"/>
  <c r="X2304" i="5" s="1"/>
  <c r="I2304" i="5"/>
  <c r="H2304" i="5"/>
  <c r="F2304" i="5"/>
  <c r="R2304" i="5"/>
  <c r="J2304" i="5"/>
  <c r="E2384" i="5"/>
  <c r="X2384" i="5" s="1"/>
  <c r="J2384" i="5"/>
  <c r="H2384" i="5"/>
  <c r="I2384" i="5"/>
  <c r="R2384" i="5"/>
  <c r="F2384" i="5"/>
  <c r="G2384" i="5"/>
  <c r="E2408" i="5"/>
  <c r="X2408" i="5" s="1"/>
  <c r="R2408" i="5"/>
  <c r="J2408" i="5"/>
  <c r="I2408" i="5"/>
  <c r="H2408" i="5"/>
  <c r="F2408" i="5"/>
  <c r="E1839" i="5"/>
  <c r="X1839" i="5" s="1"/>
  <c r="J1839" i="5"/>
  <c r="H1839" i="5"/>
  <c r="F1839" i="5"/>
  <c r="R1839" i="5"/>
  <c r="I1839" i="5"/>
  <c r="E1615" i="5"/>
  <c r="X1615" i="5" s="1"/>
  <c r="I1615" i="5"/>
  <c r="R1615" i="5"/>
  <c r="J1615" i="5"/>
  <c r="H1615" i="5"/>
  <c r="F1615" i="5"/>
  <c r="E1376" i="5"/>
  <c r="X1376" i="5" s="1"/>
  <c r="I1376" i="5"/>
  <c r="H1376" i="5"/>
  <c r="F1376" i="5"/>
  <c r="R1376" i="5"/>
  <c r="J1376" i="5"/>
  <c r="E1400" i="5"/>
  <c r="X1400" i="5" s="1"/>
  <c r="H1400" i="5"/>
  <c r="F1400" i="5"/>
  <c r="R1400" i="5"/>
  <c r="J1400" i="5"/>
  <c r="I1400" i="5"/>
  <c r="E1448" i="5"/>
  <c r="X1448" i="5" s="1"/>
  <c r="F1448" i="5"/>
  <c r="R1448" i="5"/>
  <c r="J1448" i="5"/>
  <c r="I1448" i="5"/>
  <c r="H1448" i="5"/>
  <c r="E1472" i="5"/>
  <c r="X1472" i="5" s="1"/>
  <c r="H1472" i="5"/>
  <c r="F1472" i="5"/>
  <c r="I1472" i="5"/>
  <c r="R1472" i="5"/>
  <c r="J1472" i="5"/>
  <c r="E1512" i="5"/>
  <c r="X1512" i="5" s="1"/>
  <c r="I1512" i="5"/>
  <c r="H1512" i="5"/>
  <c r="F1512" i="5"/>
  <c r="R1512" i="5"/>
  <c r="J1512" i="5"/>
  <c r="E1544" i="5"/>
  <c r="X1544" i="5" s="1"/>
  <c r="F1544" i="5"/>
  <c r="I1544" i="5"/>
  <c r="R1544" i="5"/>
  <c r="H1544" i="5"/>
  <c r="J1544" i="5"/>
  <c r="E1568" i="5"/>
  <c r="X1568" i="5" s="1"/>
  <c r="J1568" i="5"/>
  <c r="F1568" i="5"/>
  <c r="I1568" i="5"/>
  <c r="H1568" i="5"/>
  <c r="R1568" i="5"/>
  <c r="E1704" i="5"/>
  <c r="X1704" i="5" s="1"/>
  <c r="F1704" i="5"/>
  <c r="R1704" i="5"/>
  <c r="J1704" i="5"/>
  <c r="I1704" i="5"/>
  <c r="H1704" i="5"/>
  <c r="G1728" i="5"/>
  <c r="E1912" i="5"/>
  <c r="X1912" i="5" s="1"/>
  <c r="R1912" i="5"/>
  <c r="I1912" i="5"/>
  <c r="F1912" i="5"/>
  <c r="H1912" i="5"/>
  <c r="J1912" i="5"/>
  <c r="G1960" i="5"/>
  <c r="R1976" i="5"/>
  <c r="I1976" i="5"/>
  <c r="J1976" i="5"/>
  <c r="E1976" i="5"/>
  <c r="X1976" i="5" s="1"/>
  <c r="F1976" i="5"/>
  <c r="H1976" i="5"/>
  <c r="E2024" i="5"/>
  <c r="X2024" i="5" s="1"/>
  <c r="H2024" i="5"/>
  <c r="R2024" i="5"/>
  <c r="I2024" i="5"/>
  <c r="J2024" i="5"/>
  <c r="F2024" i="5"/>
  <c r="E2088" i="5"/>
  <c r="X2088" i="5" s="1"/>
  <c r="R2088" i="5"/>
  <c r="H2088" i="5"/>
  <c r="J2088" i="5"/>
  <c r="F2088" i="5"/>
  <c r="I2088" i="5"/>
  <c r="E2112" i="5"/>
  <c r="X2112" i="5" s="1"/>
  <c r="J2112" i="5"/>
  <c r="I2112" i="5"/>
  <c r="H2112" i="5"/>
  <c r="F2112" i="5"/>
  <c r="R2112" i="5"/>
  <c r="E2136" i="5"/>
  <c r="X2136" i="5" s="1"/>
  <c r="H2136" i="5"/>
  <c r="F2136" i="5"/>
  <c r="I2136" i="5"/>
  <c r="R2136" i="5"/>
  <c r="J2136" i="5"/>
  <c r="E2184" i="5"/>
  <c r="X2184" i="5" s="1"/>
  <c r="F2184" i="5"/>
  <c r="R2184" i="5"/>
  <c r="H2184" i="5"/>
  <c r="J2184" i="5"/>
  <c r="I2184" i="5"/>
  <c r="E2224" i="5"/>
  <c r="X2224" i="5" s="1"/>
  <c r="R2224" i="5"/>
  <c r="J2224" i="5"/>
  <c r="F2224" i="5"/>
  <c r="I2224" i="5"/>
  <c r="H2224" i="5"/>
  <c r="E2240" i="5"/>
  <c r="X2240" i="5" s="1"/>
  <c r="F2240" i="5"/>
  <c r="H2240" i="5"/>
  <c r="I2240" i="5"/>
  <c r="J2240" i="5"/>
  <c r="R2240" i="5"/>
  <c r="E2336" i="5"/>
  <c r="X2336" i="5" s="1"/>
  <c r="J2336" i="5"/>
  <c r="I2336" i="5"/>
  <c r="H2336" i="5"/>
  <c r="R2336" i="5"/>
  <c r="F2336" i="5"/>
  <c r="E2360" i="5"/>
  <c r="X2360" i="5" s="1"/>
  <c r="F2360" i="5"/>
  <c r="R2360" i="5"/>
  <c r="H2360" i="5"/>
  <c r="J2360" i="5"/>
  <c r="I2360" i="5"/>
  <c r="G2392" i="5"/>
  <c r="E2120" i="5"/>
  <c r="X2120" i="5" s="1"/>
  <c r="F2120" i="5"/>
  <c r="H2120" i="5"/>
  <c r="J2120" i="5"/>
  <c r="I2120" i="5"/>
  <c r="R2120" i="5"/>
  <c r="E2440" i="5"/>
  <c r="X2440" i="5" s="1"/>
  <c r="R2440" i="5"/>
  <c r="F2440" i="5"/>
  <c r="I2440" i="5"/>
  <c r="H2440" i="5"/>
  <c r="J2440" i="5"/>
  <c r="X1288" i="5"/>
  <c r="R1288" i="5"/>
  <c r="X1312" i="5"/>
  <c r="R1312" i="5"/>
  <c r="E1432" i="5"/>
  <c r="X1432" i="5" s="1"/>
  <c r="H1432" i="5"/>
  <c r="F1432" i="5"/>
  <c r="R1432" i="5"/>
  <c r="I1432" i="5"/>
  <c r="J1432" i="5"/>
  <c r="G1592" i="5"/>
  <c r="G1616" i="5"/>
  <c r="G1640" i="5"/>
  <c r="G1688" i="5"/>
  <c r="E1752" i="5"/>
  <c r="X1752" i="5" s="1"/>
  <c r="I1752" i="5"/>
  <c r="F1752" i="5"/>
  <c r="R1752" i="5"/>
  <c r="H1752" i="5"/>
  <c r="J1752" i="5"/>
  <c r="G1776" i="5"/>
  <c r="E1800" i="5"/>
  <c r="X1800" i="5" s="1"/>
  <c r="R1800" i="5"/>
  <c r="J1800" i="5"/>
  <c r="I1800" i="5"/>
  <c r="H1800" i="5"/>
  <c r="F1800" i="5"/>
  <c r="E1824" i="5"/>
  <c r="X1824" i="5" s="1"/>
  <c r="J1824" i="5"/>
  <c r="H1824" i="5"/>
  <c r="R1824" i="5"/>
  <c r="F1824" i="5"/>
  <c r="I1824" i="5"/>
  <c r="R1848" i="5"/>
  <c r="J1848" i="5"/>
  <c r="I1848" i="5"/>
  <c r="F1848" i="5"/>
  <c r="E1848" i="5"/>
  <c r="X1848" i="5" s="1"/>
  <c r="H1848" i="5"/>
  <c r="E1872" i="5"/>
  <c r="X1872" i="5" s="1"/>
  <c r="J1872" i="5"/>
  <c r="F1872" i="5"/>
  <c r="I1872" i="5"/>
  <c r="R1872" i="5"/>
  <c r="H1872" i="5"/>
  <c r="G1896" i="5"/>
  <c r="E1936" i="5"/>
  <c r="X1936" i="5" s="1"/>
  <c r="I1936" i="5"/>
  <c r="R1936" i="5"/>
  <c r="F1936" i="5"/>
  <c r="H1936" i="5"/>
  <c r="J1936" i="5"/>
  <c r="E2000" i="5"/>
  <c r="X2000" i="5" s="1"/>
  <c r="J2000" i="5"/>
  <c r="H2000" i="5"/>
  <c r="R2000" i="5"/>
  <c r="F2000" i="5"/>
  <c r="I2000" i="5"/>
  <c r="E2048" i="5"/>
  <c r="X2048" i="5" s="1"/>
  <c r="R2048" i="5"/>
  <c r="I2048" i="5"/>
  <c r="J2048" i="5"/>
  <c r="F2048" i="5"/>
  <c r="H2048" i="5"/>
  <c r="E2072" i="5"/>
  <c r="X2072" i="5" s="1"/>
  <c r="I2072" i="5"/>
  <c r="F2072" i="5"/>
  <c r="H2072" i="5"/>
  <c r="J2072" i="5"/>
  <c r="R2072" i="5"/>
  <c r="G2096" i="5"/>
  <c r="E2160" i="5"/>
  <c r="X2160" i="5" s="1"/>
  <c r="F2160" i="5"/>
  <c r="J2160" i="5"/>
  <c r="H2160" i="5"/>
  <c r="R2160" i="5"/>
  <c r="I2160" i="5"/>
  <c r="G2192" i="5"/>
  <c r="G2224" i="5"/>
  <c r="E2264" i="5"/>
  <c r="X2264" i="5" s="1"/>
  <c r="R2264" i="5"/>
  <c r="H2264" i="5"/>
  <c r="J2264" i="5"/>
  <c r="F2264" i="5"/>
  <c r="I2264" i="5"/>
  <c r="F2288" i="5"/>
  <c r="I2288" i="5"/>
  <c r="R2288" i="5"/>
  <c r="J2288" i="5"/>
  <c r="E2288" i="5"/>
  <c r="X2288" i="5" s="1"/>
  <c r="H2288" i="5"/>
  <c r="H2312" i="5"/>
  <c r="R2312" i="5"/>
  <c r="J2312" i="5"/>
  <c r="F2312" i="5"/>
  <c r="E2312" i="5"/>
  <c r="X2312" i="5" s="1"/>
  <c r="I2312" i="5"/>
  <c r="E2344" i="5"/>
  <c r="X2344" i="5" s="1"/>
  <c r="H2344" i="5"/>
  <c r="J2344" i="5"/>
  <c r="I2344" i="5"/>
  <c r="F2344" i="5"/>
  <c r="R2344" i="5"/>
  <c r="R2464" i="5"/>
  <c r="F2464" i="5"/>
  <c r="E2464" i="5"/>
  <c r="X2464" i="5" s="1"/>
  <c r="H2464" i="5"/>
  <c r="I2464" i="5"/>
  <c r="J2464" i="5"/>
  <c r="E2488" i="5"/>
  <c r="X2488" i="5" s="1"/>
  <c r="R2488" i="5"/>
  <c r="J2488" i="5"/>
  <c r="I2488" i="5"/>
  <c r="H2488" i="5"/>
  <c r="F2488" i="5"/>
  <c r="E2039" i="5"/>
  <c r="X2039" i="5" s="1"/>
  <c r="F2039" i="5"/>
  <c r="R2039" i="5"/>
  <c r="H2039" i="5"/>
  <c r="I2039" i="5"/>
  <c r="J2039" i="5"/>
  <c r="X1280" i="5"/>
  <c r="R1280" i="5"/>
  <c r="X1328" i="5"/>
  <c r="R1328" i="5"/>
  <c r="E1584" i="5"/>
  <c r="X1584" i="5" s="1"/>
  <c r="F1584" i="5"/>
  <c r="R1584" i="5"/>
  <c r="H1584" i="5"/>
  <c r="J1584" i="5"/>
  <c r="I1584" i="5"/>
  <c r="E1744" i="5"/>
  <c r="X1744" i="5" s="1"/>
  <c r="F1744" i="5"/>
  <c r="I1744" i="5"/>
  <c r="R1744" i="5"/>
  <c r="J1744" i="5"/>
  <c r="H1744" i="5"/>
  <c r="E1840" i="5"/>
  <c r="X1840" i="5" s="1"/>
  <c r="I1840" i="5"/>
  <c r="R1840" i="5"/>
  <c r="J1840" i="5"/>
  <c r="H1840" i="5"/>
  <c r="F1840" i="5"/>
  <c r="E1928" i="5"/>
  <c r="X1928" i="5" s="1"/>
  <c r="H1928" i="5"/>
  <c r="J1928" i="5"/>
  <c r="I1928" i="5"/>
  <c r="F1928" i="5"/>
  <c r="R1928" i="5"/>
  <c r="E2064" i="5"/>
  <c r="X2064" i="5" s="1"/>
  <c r="R2064" i="5"/>
  <c r="J2064" i="5"/>
  <c r="I2064" i="5"/>
  <c r="F2064" i="5"/>
  <c r="H2064" i="5"/>
  <c r="R2152" i="5"/>
  <c r="J2152" i="5"/>
  <c r="E2152" i="5"/>
  <c r="X2152" i="5" s="1"/>
  <c r="F2152" i="5"/>
  <c r="I2152" i="5"/>
  <c r="H2152" i="5"/>
  <c r="E2328" i="5"/>
  <c r="X2328" i="5" s="1"/>
  <c r="R2328" i="5"/>
  <c r="F2328" i="5"/>
  <c r="J2328" i="5"/>
  <c r="I2328" i="5"/>
  <c r="H2328" i="5"/>
  <c r="E2432" i="5"/>
  <c r="X2432" i="5" s="1"/>
  <c r="I2432" i="5"/>
  <c r="H2432" i="5"/>
  <c r="F2432" i="5"/>
  <c r="J2432" i="5"/>
  <c r="R2432" i="5"/>
  <c r="I2456" i="5"/>
  <c r="R2456" i="5"/>
  <c r="H2456" i="5"/>
  <c r="E2456" i="5"/>
  <c r="X2456" i="5" s="1"/>
  <c r="J2456" i="5"/>
  <c r="F2456" i="5"/>
  <c r="E2480" i="5"/>
  <c r="X2480" i="5" s="1"/>
  <c r="F2480" i="5"/>
  <c r="R2480" i="5"/>
  <c r="J2480" i="5"/>
  <c r="I2480" i="5"/>
  <c r="H2480" i="5"/>
  <c r="E1807" i="5"/>
  <c r="X1807" i="5" s="1"/>
  <c r="F1807" i="5"/>
  <c r="I1807" i="5"/>
  <c r="R1807" i="5"/>
  <c r="J1807" i="5"/>
  <c r="H1807" i="5"/>
  <c r="E1959" i="5"/>
  <c r="X1959" i="5" s="1"/>
  <c r="F1959" i="5"/>
  <c r="R1959" i="5"/>
  <c r="J1959" i="5"/>
  <c r="H1959" i="5"/>
  <c r="I1959" i="5"/>
  <c r="X1360" i="5"/>
  <c r="R1360" i="5"/>
  <c r="E1496" i="5"/>
  <c r="X1496" i="5" s="1"/>
  <c r="F1496" i="5"/>
  <c r="I1496" i="5"/>
  <c r="H1496" i="5"/>
  <c r="R1496" i="5"/>
  <c r="J1496" i="5"/>
  <c r="E1664" i="5"/>
  <c r="X1664" i="5" s="1"/>
  <c r="R1664" i="5"/>
  <c r="H1664" i="5"/>
  <c r="F1664" i="5"/>
  <c r="I1664" i="5"/>
  <c r="J1664" i="5"/>
  <c r="E1951" i="5"/>
  <c r="X1951" i="5" s="1"/>
  <c r="H1951" i="5"/>
  <c r="J1951" i="5"/>
  <c r="I1951" i="5"/>
  <c r="F1951" i="5"/>
  <c r="R1951" i="5"/>
  <c r="E1871" i="5"/>
  <c r="X1871" i="5" s="1"/>
  <c r="J1871" i="5"/>
  <c r="I1871" i="5"/>
  <c r="H1871" i="5"/>
  <c r="F1871" i="5"/>
  <c r="R1871" i="5"/>
  <c r="E2271" i="5"/>
  <c r="X2271" i="5" s="1"/>
  <c r="F2271" i="5"/>
  <c r="J2271" i="5"/>
  <c r="R2271" i="5"/>
  <c r="I2271" i="5"/>
  <c r="H2271" i="5"/>
  <c r="E2496" i="5"/>
  <c r="J2496" i="5"/>
  <c r="I2496" i="5"/>
  <c r="F2496" i="5"/>
  <c r="H2496" i="5"/>
  <c r="R2496" i="5"/>
  <c r="G1799" i="5"/>
  <c r="R1272" i="5"/>
  <c r="X1344" i="5"/>
  <c r="R1344" i="5"/>
  <c r="E1368" i="5"/>
  <c r="X1368" i="5" s="1"/>
  <c r="R1368" i="5"/>
  <c r="F1368" i="5"/>
  <c r="I1368" i="5"/>
  <c r="J1368" i="5"/>
  <c r="H1368" i="5"/>
  <c r="E1384" i="5"/>
  <c r="X1384" i="5" s="1"/>
  <c r="F1384" i="5"/>
  <c r="I1384" i="5"/>
  <c r="R1384" i="5"/>
  <c r="J1384" i="5"/>
  <c r="H1384" i="5"/>
  <c r="G1456" i="5"/>
  <c r="G1504" i="5"/>
  <c r="G1520" i="5"/>
  <c r="E1552" i="5"/>
  <c r="X1552" i="5" s="1"/>
  <c r="I1552" i="5"/>
  <c r="H1552" i="5"/>
  <c r="F1552" i="5"/>
  <c r="R1552" i="5"/>
  <c r="J1552" i="5"/>
  <c r="G1576" i="5"/>
  <c r="G1672" i="5"/>
  <c r="E1712" i="5"/>
  <c r="X1712" i="5" s="1"/>
  <c r="J1712" i="5"/>
  <c r="H1712" i="5"/>
  <c r="F1712" i="5"/>
  <c r="R1712" i="5"/>
  <c r="I1712" i="5"/>
  <c r="E1736" i="5"/>
  <c r="X1736" i="5" s="1"/>
  <c r="F1736" i="5"/>
  <c r="J1736" i="5"/>
  <c r="I1736" i="5"/>
  <c r="H1736" i="5"/>
  <c r="R1736" i="5"/>
  <c r="G1760" i="5"/>
  <c r="E1920" i="5"/>
  <c r="X1920" i="5" s="1"/>
  <c r="J1920" i="5"/>
  <c r="F1920" i="5"/>
  <c r="I1920" i="5"/>
  <c r="R1920" i="5"/>
  <c r="H1920" i="5"/>
  <c r="E1984" i="5"/>
  <c r="X1984" i="5" s="1"/>
  <c r="R1984" i="5"/>
  <c r="H1984" i="5"/>
  <c r="F1984" i="5"/>
  <c r="I1984" i="5"/>
  <c r="J1984" i="5"/>
  <c r="E2008" i="5"/>
  <c r="X2008" i="5" s="1"/>
  <c r="R2008" i="5"/>
  <c r="I2008" i="5"/>
  <c r="J2008" i="5"/>
  <c r="H2008" i="5"/>
  <c r="F2008" i="5"/>
  <c r="E2032" i="5"/>
  <c r="X2032" i="5" s="1"/>
  <c r="H2032" i="5"/>
  <c r="J2032" i="5"/>
  <c r="F2032" i="5"/>
  <c r="R2032" i="5"/>
  <c r="I2032" i="5"/>
  <c r="G2056" i="5"/>
  <c r="G2128" i="5"/>
  <c r="E2144" i="5"/>
  <c r="X2144" i="5" s="1"/>
  <c r="R2144" i="5"/>
  <c r="J2144" i="5"/>
  <c r="H2144" i="5"/>
  <c r="I2144" i="5"/>
  <c r="F2144" i="5"/>
  <c r="E2200" i="5"/>
  <c r="X2200" i="5" s="1"/>
  <c r="I2200" i="5"/>
  <c r="H2200" i="5"/>
  <c r="F2200" i="5"/>
  <c r="J2200" i="5"/>
  <c r="R2200" i="5"/>
  <c r="G2232" i="5"/>
  <c r="J2248" i="5"/>
  <c r="I2248" i="5"/>
  <c r="H2248" i="5"/>
  <c r="F2248" i="5"/>
  <c r="E2248" i="5"/>
  <c r="X2248" i="5" s="1"/>
  <c r="R2248" i="5"/>
  <c r="G2272" i="5"/>
  <c r="G2296" i="5"/>
  <c r="E2320" i="5"/>
  <c r="X2320" i="5" s="1"/>
  <c r="H2320" i="5"/>
  <c r="F2320" i="5"/>
  <c r="R2320" i="5"/>
  <c r="J2320" i="5"/>
  <c r="I2320" i="5"/>
  <c r="R2368" i="5"/>
  <c r="J2368" i="5"/>
  <c r="E2368" i="5"/>
  <c r="X2368" i="5" s="1"/>
  <c r="I2368" i="5"/>
  <c r="H2368" i="5"/>
  <c r="F2368" i="5"/>
  <c r="G2400" i="5"/>
  <c r="G2424" i="5"/>
  <c r="E2448" i="5"/>
  <c r="X2448" i="5" s="1"/>
  <c r="J2448" i="5"/>
  <c r="F2448" i="5"/>
  <c r="I2448" i="5"/>
  <c r="H2448" i="5"/>
  <c r="R2448" i="5"/>
  <c r="H68" i="6"/>
  <c r="H66" i="6"/>
  <c r="B51" i="6"/>
  <c r="G51" i="6" s="1"/>
  <c r="H45" i="6"/>
  <c r="H30" i="6"/>
  <c r="D30" i="6" s="1"/>
  <c r="H50" i="6"/>
  <c r="H40" i="6"/>
  <c r="D40" i="6" s="1"/>
  <c r="H35" i="6"/>
  <c r="C32" i="6"/>
  <c r="D32" i="6"/>
  <c r="F26" i="6"/>
  <c r="F54" i="6" s="1"/>
  <c r="B36" i="6"/>
  <c r="G36" i="6" s="1"/>
  <c r="G21" i="6"/>
  <c r="H21" i="6" s="1"/>
  <c r="B41" i="6"/>
  <c r="G41" i="6" s="1"/>
  <c r="B26" i="6"/>
  <c r="G26" i="6" s="1"/>
  <c r="C16" i="6"/>
  <c r="D16" i="6"/>
  <c r="B31" i="6"/>
  <c r="G31" i="6" s="1"/>
  <c r="K66" i="6"/>
  <c r="D20" i="6"/>
  <c r="D25" i="6"/>
  <c r="C25" i="6"/>
  <c r="F39" i="6"/>
  <c r="H39" i="6" s="1"/>
  <c r="F34" i="6"/>
  <c r="H34" i="6" s="1"/>
  <c r="F65" i="6"/>
  <c r="F49" i="6"/>
  <c r="H49" i="6" s="1"/>
  <c r="H24" i="6"/>
  <c r="F29" i="6"/>
  <c r="H29" i="6" s="1"/>
  <c r="F44" i="6"/>
  <c r="H44" i="6" s="1"/>
  <c r="B64" i="6"/>
  <c r="H64" i="6"/>
  <c r="C47" i="6" l="1"/>
  <c r="D47" i="6"/>
  <c r="D37" i="6"/>
  <c r="C37" i="6"/>
  <c r="X1272" i="5"/>
  <c r="G69" i="6" a="1"/>
  <c r="G69" i="6" s="1"/>
  <c r="D68" i="6"/>
  <c r="C68" i="6"/>
  <c r="D66" i="6"/>
  <c r="C66" i="6"/>
  <c r="C30" i="6"/>
  <c r="D45" i="6"/>
  <c r="C45" i="6"/>
  <c r="C40" i="6"/>
  <c r="D35" i="6"/>
  <c r="C35" i="6"/>
  <c r="D50" i="6"/>
  <c r="C50" i="6"/>
  <c r="D21" i="6"/>
  <c r="C21" i="6"/>
  <c r="K67" i="6"/>
  <c r="F46" i="6"/>
  <c r="H46" i="6" s="1"/>
  <c r="F31" i="6"/>
  <c r="H31" i="6" s="1"/>
  <c r="F41" i="6"/>
  <c r="H41" i="6" s="1"/>
  <c r="H26" i="6"/>
  <c r="F67" i="6"/>
  <c r="H67" i="6" s="1"/>
  <c r="F51" i="6"/>
  <c r="H51" i="6" s="1"/>
  <c r="F36" i="6"/>
  <c r="H36" i="6" s="1"/>
  <c r="D24" i="6"/>
  <c r="C24" i="6"/>
  <c r="D49" i="6"/>
  <c r="C49" i="6"/>
  <c r="H65" i="6"/>
  <c r="C2" i="6"/>
  <c r="B2" i="6"/>
  <c r="D34" i="6"/>
  <c r="C34" i="6"/>
  <c r="F63" i="6"/>
  <c r="H63" i="6" s="1"/>
  <c r="H54" i="6"/>
  <c r="F60" i="6"/>
  <c r="H60" i="6" s="1"/>
  <c r="F62" i="6"/>
  <c r="H62" i="6" s="1"/>
  <c r="F59" i="6"/>
  <c r="H59" i="6" s="1"/>
  <c r="F55" i="6"/>
  <c r="F58" i="6"/>
  <c r="H58" i="6" s="1"/>
  <c r="F57" i="6"/>
  <c r="H57" i="6" s="1"/>
  <c r="D39" i="6"/>
  <c r="C39" i="6"/>
  <c r="D44" i="6"/>
  <c r="C44" i="6"/>
  <c r="D29" i="6"/>
  <c r="C29" i="6"/>
  <c r="C64" i="6"/>
  <c r="D64" i="6"/>
  <c r="H69" i="6" l="1"/>
  <c r="C69" i="6"/>
  <c r="D67" i="6"/>
  <c r="C67" i="6"/>
  <c r="D36" i="6"/>
  <c r="C36" i="6"/>
  <c r="D51" i="6"/>
  <c r="C51" i="6"/>
  <c r="D26" i="6"/>
  <c r="C26" i="6"/>
  <c r="D41" i="6"/>
  <c r="C41" i="6"/>
  <c r="D46" i="6"/>
  <c r="C46" i="6"/>
  <c r="D31" i="6"/>
  <c r="C31" i="6"/>
  <c r="D59" i="6"/>
  <c r="C59" i="6"/>
  <c r="D62" i="6"/>
  <c r="C62" i="6"/>
  <c r="D65" i="6"/>
  <c r="C65" i="6"/>
  <c r="D60" i="6"/>
  <c r="C60" i="6"/>
  <c r="D63" i="6"/>
  <c r="C63" i="6"/>
  <c r="D57" i="6"/>
  <c r="C57" i="6"/>
  <c r="D58" i="6"/>
  <c r="C58" i="6"/>
  <c r="D54" i="6"/>
  <c r="C54" i="6"/>
  <c r="H55" i="6"/>
  <c r="F56" i="6"/>
  <c r="H56" i="6" s="1"/>
  <c r="H70" i="6" l="1"/>
  <c r="D2" i="6" s="1"/>
  <c r="D56" i="6"/>
  <c r="C56" i="6"/>
  <c r="D55" i="6"/>
  <c r="C55" i="6"/>
  <c r="T1003" i="5"/>
  <c r="T1163" i="5"/>
  <c r="T434" i="5"/>
  <c r="T659" i="5"/>
  <c r="T1214" i="5"/>
  <c r="T1193" i="5"/>
  <c r="T921" i="5"/>
  <c r="T802" i="5"/>
  <c r="T701" i="5"/>
  <c r="T671" i="5"/>
  <c r="T273" i="5"/>
  <c r="T959" i="5"/>
  <c r="T1162" i="5"/>
  <c r="T219" i="5"/>
  <c r="T788" i="5"/>
  <c r="T246" i="5"/>
  <c r="T7" i="5"/>
  <c r="T661" i="5"/>
  <c r="T651" i="5"/>
  <c r="T51" i="5"/>
  <c r="T1013" i="5"/>
  <c r="T916" i="5"/>
  <c r="T305" i="5"/>
  <c r="T641" i="5"/>
  <c r="T157" i="5"/>
  <c r="T675" i="5"/>
  <c r="T1019" i="5"/>
  <c r="T829" i="5"/>
  <c r="T170" i="5"/>
  <c r="T860" i="5"/>
  <c r="T145" i="5"/>
  <c r="T941" i="5"/>
  <c r="T1247" i="5"/>
  <c r="T1213" i="5"/>
  <c r="T965" i="5"/>
  <c r="T198" i="5"/>
  <c r="T964" i="5"/>
  <c r="T93" i="5"/>
  <c r="T747" i="5"/>
  <c r="T142" i="5"/>
  <c r="T757" i="5"/>
  <c r="T183" i="5"/>
  <c r="T206" i="5"/>
  <c r="T368" i="5"/>
  <c r="T138" i="5"/>
  <c r="T30" i="5"/>
  <c r="T375" i="5"/>
  <c r="T1224" i="5"/>
  <c r="T1014" i="5"/>
  <c r="T1033" i="5"/>
  <c r="T634" i="5"/>
  <c r="T813" i="5"/>
  <c r="T228" i="5"/>
  <c r="T81" i="5"/>
  <c r="T565" i="5"/>
  <c r="T407" i="5"/>
  <c r="T1205" i="5"/>
  <c r="T725" i="5"/>
  <c r="T821" i="5"/>
  <c r="T1232" i="5"/>
  <c r="T424" i="5"/>
  <c r="T896" i="5"/>
  <c r="T337" i="5"/>
  <c r="T457" i="5"/>
  <c r="T1240" i="5"/>
  <c r="T35" i="5"/>
  <c r="T601" i="5"/>
  <c r="T653" i="5"/>
  <c r="T462" i="5"/>
  <c r="T104" i="5"/>
  <c r="T1251" i="5"/>
  <c r="T184" i="5"/>
  <c r="T452" i="5"/>
  <c r="T1238" i="5"/>
  <c r="T220" i="5"/>
  <c r="T1060" i="5"/>
  <c r="T283" i="5"/>
  <c r="T307" i="5"/>
  <c r="T1171" i="5"/>
  <c r="T511" i="5"/>
  <c r="T805" i="5"/>
  <c r="T519" i="5"/>
  <c r="T730" i="5"/>
  <c r="T942" i="5"/>
  <c r="T689" i="5"/>
  <c r="T708" i="5"/>
  <c r="T56" i="5"/>
  <c r="T472" i="5"/>
  <c r="T309" i="5"/>
  <c r="T404" i="5"/>
  <c r="T1069" i="5"/>
  <c r="T1156" i="5"/>
  <c r="T699" i="5"/>
  <c r="T1047" i="5"/>
  <c r="T439" i="5"/>
  <c r="T961" i="5"/>
  <c r="T249" i="5"/>
  <c r="T310" i="5"/>
  <c r="T593" i="5"/>
  <c r="T986" i="5"/>
  <c r="T6" i="5"/>
  <c r="T943" i="5"/>
  <c r="T287" i="5"/>
  <c r="T809" i="5"/>
  <c r="T446" i="5"/>
  <c r="T632" i="5"/>
  <c r="T199" i="5"/>
  <c r="T696" i="5"/>
  <c r="T839" i="5"/>
  <c r="T236" i="5"/>
  <c r="T1046" i="5"/>
  <c r="T360" i="5"/>
  <c r="T1076" i="5"/>
  <c r="T764" i="5"/>
  <c r="T25" i="5"/>
  <c r="T736" i="5"/>
  <c r="T543" i="5"/>
  <c r="T392" i="5"/>
  <c r="T1026" i="5"/>
  <c r="T467" i="5"/>
  <c r="T304" i="5"/>
  <c r="T685" i="5"/>
  <c r="T993" i="5"/>
  <c r="T86" i="5"/>
  <c r="T97" i="5"/>
  <c r="T438" i="5"/>
  <c r="T463" i="5"/>
  <c r="T114" i="5"/>
  <c r="T540" i="5"/>
  <c r="T979" i="5"/>
  <c r="T623" i="5"/>
  <c r="T911" i="5"/>
  <c r="T600" i="5"/>
  <c r="T88" i="5"/>
  <c r="T306" i="5"/>
  <c r="T363" i="5"/>
  <c r="T130" i="5"/>
  <c r="T289" i="5"/>
  <c r="T1052" i="5"/>
  <c r="T120" i="5"/>
  <c r="T657" i="5"/>
  <c r="T542" i="5"/>
  <c r="T672" i="5"/>
  <c r="T18" i="5"/>
  <c r="T408" i="5"/>
  <c r="T227" i="5"/>
  <c r="T159" i="5"/>
  <c r="T162" i="5"/>
  <c r="T317" i="5"/>
  <c r="T129" i="5"/>
  <c r="T1007" i="5"/>
  <c r="T244" i="5"/>
  <c r="T654" i="5"/>
  <c r="T292" i="5"/>
  <c r="T504" i="5"/>
  <c r="T688" i="5"/>
  <c r="T622" i="5"/>
  <c r="T1043" i="5"/>
  <c r="T918" i="5"/>
  <c r="T475" i="5"/>
  <c r="T1080" i="5"/>
  <c r="T983" i="5"/>
  <c r="T597" i="5"/>
  <c r="T564" i="5"/>
  <c r="T1200" i="5"/>
  <c r="T913" i="5"/>
  <c r="T1221" i="5"/>
  <c r="T844" i="5"/>
  <c r="T1169" i="5"/>
  <c r="T1051" i="5"/>
  <c r="T409" i="5"/>
  <c r="T833" i="5"/>
  <c r="T760" i="5"/>
  <c r="T419" i="5"/>
  <c r="T1212" i="5"/>
  <c r="T804" i="5"/>
  <c r="T428" i="5"/>
  <c r="T433" i="5"/>
  <c r="T917" i="5"/>
  <c r="T215" i="5"/>
  <c r="T548" i="5"/>
  <c r="T376" i="5"/>
  <c r="T237" i="5"/>
  <c r="T629" i="5"/>
  <c r="T812" i="5"/>
  <c r="T1174" i="5"/>
  <c r="T929" i="5"/>
  <c r="T374" i="5"/>
  <c r="T233" i="5"/>
  <c r="T186" i="5"/>
  <c r="T344" i="5"/>
  <c r="T624" i="5"/>
  <c r="T862" i="5"/>
  <c r="T324" i="5"/>
  <c r="T978" i="5"/>
  <c r="T503" i="5"/>
  <c r="T1034" i="5"/>
  <c r="T387" i="5"/>
  <c r="T425" i="5"/>
  <c r="T1036" i="5"/>
  <c r="T1191" i="5"/>
  <c r="T1215" i="5"/>
  <c r="T555" i="5"/>
  <c r="T962" i="5"/>
  <c r="T483" i="5"/>
  <c r="T936" i="5"/>
  <c r="T1008" i="5"/>
  <c r="T449" i="5"/>
  <c r="T625" i="5"/>
  <c r="T131" i="5"/>
  <c r="T79" i="5"/>
  <c r="T550" i="5"/>
  <c r="T235" i="5"/>
  <c r="T40" i="5"/>
  <c r="T196" i="5"/>
  <c r="T1041" i="5"/>
  <c r="T584" i="5"/>
  <c r="T33" i="5"/>
  <c r="T149" i="5"/>
  <c r="T776" i="5"/>
  <c r="T83" i="5"/>
  <c r="T260" i="5"/>
  <c r="T1079" i="5"/>
  <c r="T95" i="5"/>
  <c r="T876" i="5"/>
  <c r="T928" i="5"/>
  <c r="T660" i="5"/>
  <c r="T212" i="5"/>
  <c r="T734" i="5"/>
  <c r="T1038" i="5"/>
  <c r="T1159" i="5"/>
  <c r="T1050" i="5"/>
  <c r="T1064" i="5"/>
  <c r="T878" i="5"/>
  <c r="T89" i="5"/>
  <c r="T1011" i="5"/>
  <c r="T541" i="5"/>
  <c r="T334" i="5"/>
  <c r="T525" i="5"/>
  <c r="T506" i="5"/>
  <c r="T882" i="5"/>
  <c r="T1189" i="5"/>
  <c r="T314" i="5"/>
  <c r="T471" i="5"/>
  <c r="T164" i="5"/>
  <c r="T341" i="5"/>
  <c r="T388" i="5"/>
  <c r="T338" i="5"/>
  <c r="T842" i="5"/>
  <c r="T171" i="5"/>
  <c r="T441" i="5"/>
  <c r="T1068" i="5"/>
  <c r="T710" i="5"/>
  <c r="T796" i="5"/>
  <c r="T684" i="5"/>
  <c r="T350" i="5"/>
  <c r="T308" i="5"/>
  <c r="T180" i="5"/>
  <c r="T992" i="5"/>
  <c r="T799" i="5"/>
  <c r="T522" i="5"/>
  <c r="T234" i="5"/>
  <c r="T500" i="5"/>
  <c r="T535" i="5"/>
  <c r="T630" i="5"/>
  <c r="T113" i="5"/>
  <c r="T515" i="5"/>
  <c r="T285" i="5"/>
  <c r="T17" i="5"/>
  <c r="T705" i="5"/>
  <c r="T1228" i="5"/>
  <c r="T851" i="5"/>
  <c r="T1203" i="5"/>
  <c r="T567" i="5"/>
  <c r="T348" i="5"/>
  <c r="T530" i="5"/>
  <c r="T617" i="5"/>
  <c r="T41" i="5"/>
  <c r="T746" i="5"/>
  <c r="T75" i="5"/>
  <c r="T476" i="5"/>
  <c r="T87" i="5"/>
  <c r="T854" i="5"/>
  <c r="T937" i="5"/>
  <c r="T166" i="5"/>
  <c r="T335" i="5"/>
  <c r="T185" i="5"/>
  <c r="T373" i="5"/>
  <c r="T109" i="5"/>
  <c r="T946" i="5"/>
  <c r="T230" i="5"/>
  <c r="T174" i="5"/>
  <c r="T927" i="5"/>
  <c r="T207" i="5"/>
  <c r="T873" i="5"/>
  <c r="T1004" i="5"/>
  <c r="T841" i="5"/>
  <c r="T262" i="5"/>
  <c r="T621" i="5"/>
  <c r="T299" i="5"/>
  <c r="T693" i="5"/>
  <c r="T1237" i="5"/>
  <c r="T459" i="5"/>
  <c r="T1204" i="5"/>
  <c r="T1225" i="5"/>
  <c r="T397" i="5"/>
  <c r="T925" i="5"/>
  <c r="T54" i="5"/>
  <c r="T460" i="5"/>
  <c r="T52" i="5"/>
  <c r="T940" i="5"/>
  <c r="T1222" i="5"/>
  <c r="T1182" i="5"/>
  <c r="T326" i="5"/>
  <c r="T345" i="5"/>
  <c r="T681" i="5"/>
  <c r="T1248" i="5"/>
  <c r="T605" i="5"/>
  <c r="T1000" i="5"/>
  <c r="T568" i="5"/>
  <c r="T410" i="5"/>
  <c r="T77" i="5"/>
  <c r="T1009" i="5"/>
  <c r="T581" i="5"/>
  <c r="T450" i="5"/>
  <c r="T1210" i="5"/>
  <c r="T1181" i="5"/>
  <c r="T806" i="5"/>
  <c r="T242" i="5"/>
  <c r="T904" i="5"/>
  <c r="T396" i="5"/>
  <c r="T85" i="5"/>
  <c r="T214" i="5"/>
  <c r="T429" i="5"/>
  <c r="T1031" i="5"/>
  <c r="T258" i="5"/>
  <c r="T920" i="5"/>
  <c r="T197" i="5"/>
  <c r="T319" i="5"/>
  <c r="T1216" i="5"/>
  <c r="T1001" i="5"/>
  <c r="T868" i="5"/>
  <c r="T163" i="5"/>
  <c r="T772" i="5"/>
  <c r="T897" i="5"/>
  <c r="T997" i="5"/>
  <c r="T169" i="5"/>
  <c r="T669" i="5"/>
  <c r="T480" i="5"/>
  <c r="T372" i="5"/>
  <c r="T1207" i="5"/>
  <c r="T67" i="5"/>
  <c r="T761" i="5"/>
  <c r="T71" i="5"/>
  <c r="T610" i="5"/>
  <c r="T1188" i="5"/>
  <c r="T748" i="5"/>
  <c r="T679" i="5"/>
  <c r="T1027" i="5"/>
  <c r="T695" i="5"/>
  <c r="T264" i="5"/>
  <c r="T210" i="5"/>
  <c r="T440" i="5"/>
  <c r="T811" i="5"/>
  <c r="T1175" i="5"/>
  <c r="T614" i="5"/>
  <c r="T1061" i="5"/>
  <c r="T678" i="5"/>
  <c r="T155" i="5"/>
  <c r="T666" i="5"/>
  <c r="T487" i="5"/>
  <c r="T973" i="5"/>
  <c r="T786" i="5"/>
  <c r="T362" i="5"/>
  <c r="T1160" i="5"/>
  <c r="T967" i="5"/>
  <c r="T673" i="5"/>
  <c r="T864" i="5"/>
  <c r="T311" i="5"/>
  <c r="T538" i="5"/>
  <c r="T27" i="5"/>
  <c r="T901" i="5"/>
  <c r="T398" i="5"/>
  <c r="T971" i="5"/>
  <c r="T64" i="5"/>
  <c r="T527" i="5"/>
  <c r="T32" i="5"/>
  <c r="T754" i="5"/>
  <c r="T783" i="5"/>
  <c r="T342" i="5"/>
  <c r="T427" i="5"/>
  <c r="T731" i="5"/>
  <c r="T919" i="5"/>
  <c r="T284" i="5"/>
  <c r="T153" i="5"/>
  <c r="T423" i="5"/>
  <c r="T8" i="5"/>
  <c r="T1055" i="5"/>
  <c r="T367" i="5"/>
  <c r="T801" i="5"/>
  <c r="T742" i="5"/>
  <c r="T628" i="5"/>
  <c r="T865" i="5"/>
  <c r="T126" i="5"/>
  <c r="T670" i="5"/>
  <c r="T201" i="5"/>
  <c r="T216" i="5"/>
  <c r="T984" i="5"/>
  <c r="T379" i="5"/>
  <c r="T704" i="5"/>
  <c r="T9" i="5"/>
  <c r="T1025" i="5"/>
  <c r="T743" i="5"/>
  <c r="T1065" i="5"/>
  <c r="T576" i="5"/>
  <c r="T313" i="5"/>
  <c r="T825" i="5"/>
  <c r="T98" i="5"/>
  <c r="T451" i="5"/>
  <c r="T48" i="5"/>
  <c r="T1022" i="5"/>
  <c r="T935" i="5"/>
  <c r="T740" i="5"/>
  <c r="T627" i="5"/>
  <c r="T888" i="5"/>
  <c r="T175" i="5"/>
  <c r="T1054" i="5"/>
  <c r="T498" i="5"/>
  <c r="T1183" i="5"/>
  <c r="T546" i="5"/>
  <c r="T241" i="5"/>
  <c r="T488" i="5"/>
  <c r="T1192" i="5"/>
  <c r="T195" i="5"/>
  <c r="T281" i="5"/>
  <c r="T333" i="5"/>
  <c r="T649" i="5"/>
  <c r="T590" i="5"/>
  <c r="T722" i="5"/>
  <c r="T78" i="5"/>
  <c r="T755" i="5"/>
  <c r="T489" i="5"/>
  <c r="T1062" i="5"/>
  <c r="T751" i="5"/>
  <c r="T60" i="5"/>
  <c r="T957" i="5"/>
  <c r="T68" i="5"/>
  <c r="T566" i="5"/>
  <c r="T330" i="5"/>
  <c r="T325" i="5"/>
  <c r="T76" i="5"/>
  <c r="T422" i="5"/>
  <c r="T322" i="5"/>
  <c r="T990" i="5"/>
  <c r="T906" i="5"/>
  <c r="T448" i="5"/>
  <c r="T738" i="5"/>
  <c r="T144" i="5"/>
  <c r="T706" i="5"/>
  <c r="T1236" i="5"/>
  <c r="T578" i="5"/>
  <c r="T364" i="5"/>
  <c r="T626" i="5"/>
  <c r="T192" i="5"/>
  <c r="T665" i="5"/>
  <c r="T769" i="5"/>
  <c r="T1045" i="5"/>
  <c r="T421" i="5"/>
  <c r="T644" i="5"/>
  <c r="T808" i="5"/>
  <c r="T50" i="5"/>
  <c r="T415" i="5"/>
  <c r="T956" i="5"/>
  <c r="T254" i="5"/>
  <c r="T1199" i="5"/>
  <c r="T189" i="5"/>
  <c r="T295" i="5"/>
  <c r="T43" i="5"/>
  <c r="T859" i="5"/>
  <c r="T858" i="5"/>
  <c r="T36" i="5"/>
  <c r="T638" i="5"/>
  <c r="T987" i="5"/>
  <c r="T240" i="5"/>
  <c r="T482" i="5"/>
  <c r="T253" i="5"/>
  <c r="T908" i="5"/>
  <c r="T690" i="5"/>
  <c r="T1195" i="5"/>
  <c r="T1194" i="5"/>
  <c r="T1230" i="5"/>
  <c r="T554" i="5"/>
  <c r="T179" i="5"/>
  <c r="T732" i="5"/>
  <c r="T490" i="5"/>
  <c r="T275" i="5"/>
  <c r="T529" i="5"/>
  <c r="T10" i="5"/>
  <c r="T507" i="5"/>
  <c r="T1202" i="5"/>
  <c r="T96" i="5"/>
  <c r="T815" i="5"/>
  <c r="T1058" i="5"/>
  <c r="T318" i="5"/>
  <c r="T133" i="5"/>
  <c r="T481" i="5"/>
  <c r="T447" i="5"/>
  <c r="T1254" i="5"/>
  <c r="T698" i="5"/>
  <c r="T544" i="5"/>
  <c r="T846" i="5"/>
  <c r="T250" i="5"/>
  <c r="T352" i="5"/>
  <c r="T1208" i="5"/>
  <c r="T974" i="5"/>
  <c r="T744" i="5"/>
  <c r="T178" i="5"/>
  <c r="T777" i="5"/>
  <c r="T148" i="5"/>
  <c r="T1226" i="5"/>
  <c r="T793" i="5"/>
  <c r="T1235" i="5"/>
  <c r="T944" i="5"/>
  <c r="T763" i="5"/>
  <c r="T151" i="5"/>
  <c r="T773" i="5"/>
  <c r="T361" i="5"/>
  <c r="T1077" i="5"/>
  <c r="T13" i="5"/>
  <c r="T729" i="5"/>
  <c r="T915" i="5"/>
  <c r="T501" i="5"/>
  <c r="T473" i="5"/>
  <c r="T508" i="5"/>
  <c r="T588" i="5"/>
  <c r="T886" i="5"/>
  <c r="T1157" i="5"/>
  <c r="T735" i="5"/>
  <c r="T905" i="5"/>
  <c r="T29" i="5"/>
  <c r="T257" i="5"/>
  <c r="T391" i="5"/>
  <c r="T1059" i="5"/>
  <c r="T92" i="5"/>
  <c r="T107" i="5"/>
  <c r="T1217" i="5"/>
  <c r="T454" i="5"/>
  <c r="T261" i="5"/>
  <c r="T34" i="5"/>
  <c r="T31" i="5"/>
  <c r="T19" i="5"/>
  <c r="T176" i="5"/>
  <c r="T70" i="5"/>
  <c r="T458" i="5"/>
  <c r="T470" i="5"/>
  <c r="T402" i="5"/>
  <c r="T700" i="5"/>
  <c r="T405" i="5"/>
  <c r="T1242" i="5"/>
  <c r="T949" i="5"/>
  <c r="T770" i="5"/>
  <c r="T1158" i="5"/>
  <c r="T492" i="5"/>
  <c r="T395" i="5"/>
  <c r="T822" i="5"/>
  <c r="T112" i="5"/>
  <c r="T620" i="5"/>
  <c r="T1029" i="5"/>
  <c r="T152" i="5"/>
  <c r="T999" i="5"/>
  <c r="T377" i="5"/>
  <c r="T173" i="5"/>
  <c r="T517" i="5"/>
  <c r="T969" i="5"/>
  <c r="T469" i="5"/>
  <c r="T1023" i="5"/>
  <c r="T1178" i="5"/>
  <c r="T976" i="5"/>
  <c r="T499" i="5"/>
  <c r="T128" i="5"/>
  <c r="T1170" i="5"/>
  <c r="T221" i="5"/>
  <c r="T369" i="5"/>
  <c r="T650" i="5"/>
  <c r="T11" i="5"/>
  <c r="T682" i="5"/>
  <c r="T494" i="5"/>
  <c r="T301" i="5"/>
  <c r="T226" i="5"/>
  <c r="T631" i="5"/>
  <c r="T977" i="5"/>
  <c r="T172" i="5"/>
  <c r="T277" i="5"/>
  <c r="T556" i="5"/>
  <c r="T1072" i="5"/>
  <c r="T852" i="5"/>
  <c r="T100" i="5"/>
  <c r="T468" i="5"/>
  <c r="T840" i="5"/>
  <c r="T412" i="5"/>
  <c r="T1249" i="5"/>
  <c r="T819" i="5"/>
  <c r="T1164" i="5"/>
  <c r="T188" i="5"/>
  <c r="T934" i="5"/>
  <c r="T1255" i="5"/>
  <c r="T1049" i="5"/>
  <c r="T102" i="5"/>
  <c r="T780" i="5"/>
  <c r="T975" i="5"/>
  <c r="T222" i="5"/>
  <c r="T533" i="5"/>
  <c r="T709" i="5"/>
  <c r="T123" i="5"/>
  <c r="T218" i="5"/>
  <c r="T853" i="5"/>
  <c r="T604" i="5"/>
  <c r="T857" i="5"/>
  <c r="T831" i="5"/>
  <c r="T420" i="5"/>
  <c r="T687" i="5"/>
  <c r="T893" i="5"/>
  <c r="T1179" i="5"/>
  <c r="T750" i="5"/>
  <c r="T49" i="5"/>
  <c r="T1010" i="5"/>
  <c r="T1081" i="5"/>
  <c r="T442" i="5"/>
  <c r="T390" i="5"/>
  <c r="T411" i="5"/>
  <c r="T603" i="5"/>
  <c r="T924" i="5"/>
  <c r="T127" i="5"/>
  <c r="T652" i="5"/>
  <c r="T154" i="5"/>
  <c r="T430" i="5"/>
  <c r="T393" i="5"/>
  <c r="T255" i="5"/>
  <c r="T598" i="5"/>
  <c r="T869" i="5"/>
  <c r="T66" i="5"/>
  <c r="T24" i="5"/>
  <c r="T340" i="5"/>
  <c r="T158" i="5"/>
  <c r="T848" i="5"/>
  <c r="T702" i="5"/>
  <c r="T828" i="5"/>
  <c r="T300" i="5"/>
  <c r="T384" i="5"/>
  <c r="T767" i="5"/>
  <c r="T686" i="5"/>
  <c r="T827" i="5"/>
  <c r="T982" i="5"/>
  <c r="T762" i="5"/>
  <c r="T1161" i="5"/>
  <c r="T108" i="5"/>
  <c r="T23" i="5"/>
  <c r="T1167" i="5"/>
  <c r="T1198" i="5"/>
  <c r="T697" i="5"/>
  <c r="T532" i="5"/>
  <c r="T834" i="5"/>
  <c r="T103" i="5"/>
  <c r="T139" i="5"/>
  <c r="T42" i="5"/>
  <c r="T615" i="5"/>
  <c r="T445" i="5"/>
  <c r="T1172" i="5"/>
  <c r="T635" i="5"/>
  <c r="T932" i="5"/>
  <c r="T282" i="5"/>
  <c r="T297" i="5"/>
  <c r="T366" i="5"/>
  <c r="T296" i="5"/>
  <c r="T357" i="5"/>
  <c r="T1057" i="5"/>
  <c r="T807" i="5"/>
  <c r="T268" i="5"/>
  <c r="T61" i="5"/>
  <c r="T203" i="5"/>
  <c r="T607" i="5"/>
  <c r="T484" i="5"/>
  <c r="T790" i="5"/>
  <c r="T134" i="5"/>
  <c r="T1229" i="5"/>
  <c r="T613" i="5"/>
  <c r="T147" i="5"/>
  <c r="T785" i="5"/>
  <c r="T1044" i="5"/>
  <c r="T574" i="5"/>
  <c r="T111" i="5"/>
  <c r="T608" i="5"/>
  <c r="T837" i="5"/>
  <c r="T663" i="5"/>
  <c r="T312" i="5"/>
  <c r="T298" i="5"/>
  <c r="T953" i="5"/>
  <c r="T191" i="5"/>
  <c r="T1066" i="5"/>
  <c r="T733" i="5"/>
  <c r="T505" i="5"/>
  <c r="T389" i="5"/>
  <c r="T727" i="5"/>
  <c r="T955" i="5"/>
  <c r="T16" i="5"/>
  <c r="T674" i="5"/>
  <c r="T272" i="5"/>
  <c r="T359" i="5"/>
  <c r="T247" i="5"/>
  <c r="T477" i="5"/>
  <c r="T676" i="5"/>
  <c r="T845" i="5"/>
  <c r="T26" i="5"/>
  <c r="T890" i="5"/>
  <c r="T15" i="5"/>
  <c r="T125" i="5"/>
  <c r="T167" i="5"/>
  <c r="T243" i="5"/>
  <c r="T931" i="5"/>
  <c r="T209" i="5"/>
  <c r="T400" i="5"/>
  <c r="T327" i="5"/>
  <c r="T537" i="5"/>
  <c r="T194" i="5"/>
  <c r="T124" i="5"/>
  <c r="T561" i="5"/>
  <c r="T1073" i="5"/>
  <c r="T726" i="5"/>
  <c r="T573" i="5"/>
  <c r="T558" i="5"/>
  <c r="T1039" i="5"/>
  <c r="T321" i="5"/>
  <c r="T466" i="5"/>
  <c r="T866" i="5"/>
  <c r="T1021" i="5"/>
  <c r="T431" i="5"/>
  <c r="T121" i="5"/>
  <c r="T343" i="5"/>
  <c r="T1056" i="5"/>
  <c r="T269" i="5"/>
  <c r="T1165" i="5"/>
  <c r="T46" i="5"/>
  <c r="T656" i="5"/>
  <c r="T1017" i="5"/>
  <c r="T513" i="5"/>
  <c r="T248" i="5"/>
  <c r="T118" i="5"/>
  <c r="T954" i="5"/>
  <c r="T1074" i="5"/>
  <c r="T843" i="5"/>
  <c r="T1075" i="5"/>
  <c r="T714" i="5"/>
  <c r="T877" i="5"/>
  <c r="T881" i="5"/>
  <c r="T560" i="5"/>
  <c r="T611" i="5"/>
  <c r="T437" i="5"/>
  <c r="T1002" i="5"/>
  <c r="T383" i="5"/>
  <c r="T38" i="5"/>
  <c r="T165" i="5"/>
  <c r="T1218" i="5"/>
  <c r="T1239" i="5"/>
  <c r="T874" i="5"/>
  <c r="T677" i="5"/>
  <c r="T443" i="5"/>
  <c r="T208" i="5"/>
  <c r="T413" i="5"/>
  <c r="T680" i="5"/>
  <c r="T891" i="5"/>
  <c r="T329" i="5"/>
  <c r="T465" i="5"/>
  <c r="T65" i="5"/>
  <c r="T20" i="5"/>
  <c r="T980" i="5"/>
  <c r="T795" i="5"/>
  <c r="T794" i="5"/>
  <c r="T21" i="5"/>
  <c r="T958" i="5"/>
  <c r="T491" i="5"/>
  <c r="T592" i="5"/>
  <c r="T382" i="5"/>
  <c r="T691" i="5"/>
  <c r="T572" i="5"/>
  <c r="T1186" i="5"/>
  <c r="T291" i="5"/>
  <c r="T177" i="5"/>
  <c r="T724" i="5"/>
  <c r="T266" i="5"/>
  <c r="T182" i="5"/>
  <c r="T914" i="5"/>
  <c r="T863" i="5"/>
  <c r="T817" i="5"/>
  <c r="T1196" i="5"/>
  <c r="T545" i="5"/>
  <c r="T599" i="5"/>
  <c r="T456" i="5"/>
  <c r="T1187" i="5"/>
  <c r="T577" i="5"/>
  <c r="T1063" i="5"/>
  <c r="T899" i="5"/>
  <c r="T224" i="5"/>
  <c r="T156" i="5"/>
  <c r="T380" i="5"/>
  <c r="T847" i="5"/>
  <c r="T582" i="5"/>
  <c r="T323" i="5"/>
  <c r="T586" i="5"/>
  <c r="T336" i="5"/>
  <c r="T594" i="5"/>
  <c r="T787" i="5"/>
  <c r="T745" i="5"/>
  <c r="T320" i="5"/>
  <c r="T28" i="5"/>
  <c r="T474" i="5"/>
  <c r="T1246" i="5"/>
  <c r="T662" i="5"/>
  <c r="T514" i="5"/>
  <c r="T728" i="5"/>
  <c r="T238" i="5"/>
  <c r="T187" i="5"/>
  <c r="T1253" i="5"/>
  <c r="T547" i="5"/>
  <c r="T579" i="5"/>
  <c r="T290" i="5"/>
  <c r="T664" i="5"/>
  <c r="T814" i="5"/>
  <c r="T418" i="5"/>
  <c r="T549" i="5"/>
  <c r="T486" i="5"/>
  <c r="T923" i="5"/>
  <c r="T280" i="5"/>
  <c r="T22" i="5"/>
  <c r="T655" i="5"/>
  <c r="T707" i="5"/>
  <c r="T14" i="5"/>
  <c r="T1153" i="5"/>
  <c r="T985" i="5"/>
  <c r="T270" i="5"/>
  <c r="T509" i="5"/>
  <c r="T45" i="5"/>
  <c r="T39" i="5"/>
  <c r="T37" i="5"/>
  <c r="T105" i="5"/>
  <c r="T353" i="5"/>
  <c r="T867" i="5"/>
  <c r="T871" i="5"/>
  <c r="T378" i="5"/>
  <c r="T265" i="5"/>
  <c r="T552" i="5"/>
  <c r="T117" i="5"/>
  <c r="T759" i="5"/>
  <c r="T968" i="5"/>
  <c r="T1024" i="5"/>
  <c r="T1231" i="5"/>
  <c r="T972" i="5"/>
  <c r="T752" i="5"/>
  <c r="T435" i="5"/>
  <c r="T737" i="5"/>
  <c r="T870" i="5"/>
  <c r="T647" i="5"/>
  <c r="T618" i="5"/>
  <c r="T991" i="5"/>
  <c r="T784" i="5"/>
  <c r="T1176" i="5"/>
  <c r="T135" i="5"/>
  <c r="T683" i="5"/>
  <c r="T444" i="5"/>
  <c r="T658" i="5"/>
  <c r="T856" i="5"/>
  <c r="T193" i="5"/>
  <c r="T339" i="5"/>
  <c r="T288" i="5"/>
  <c r="T406" i="5"/>
  <c r="T703" i="5"/>
  <c r="T403" i="5"/>
  <c r="T557" i="5"/>
  <c r="T496" i="5"/>
  <c r="T602" i="5"/>
  <c r="T520" i="5"/>
  <c r="T168" i="5"/>
  <c r="T741" i="5"/>
  <c r="T810" i="5"/>
  <c r="T768" i="5"/>
  <c r="T1037" i="5"/>
  <c r="T436" i="5"/>
  <c r="T995" i="5"/>
  <c r="T781" i="5"/>
  <c r="T1245" i="5"/>
  <c r="T416" i="5"/>
  <c r="T884" i="5"/>
  <c r="T1209" i="5"/>
  <c r="T880" i="5"/>
  <c r="T1190" i="5"/>
  <c r="T293" i="5"/>
  <c r="T150" i="5"/>
  <c r="T753" i="5"/>
  <c r="T69" i="5"/>
  <c r="T713" i="5"/>
  <c r="T694" i="5"/>
  <c r="T645" i="5"/>
  <c r="T1211" i="5"/>
  <c r="T204" i="5"/>
  <c r="T782" i="5"/>
  <c r="T835" i="5"/>
  <c r="T84" i="5"/>
  <c r="T331" i="5"/>
  <c r="T575" i="5"/>
  <c r="T879" i="5"/>
  <c r="T1053" i="5"/>
  <c r="T276" i="5"/>
  <c r="T47" i="5"/>
  <c r="T633" i="5"/>
  <c r="T365" i="5"/>
  <c r="T55" i="5"/>
  <c r="T692" i="5"/>
  <c r="T824" i="5"/>
  <c r="T116" i="5"/>
  <c r="T385" i="5"/>
  <c r="T534" i="5"/>
  <c r="T213" i="5"/>
  <c r="T358" i="5"/>
  <c r="T478" i="5"/>
  <c r="T161" i="5"/>
  <c r="T1018" i="5"/>
  <c r="T354" i="5"/>
  <c r="T800" i="5"/>
  <c r="T818" i="5"/>
  <c r="T900" i="5"/>
  <c r="T989" i="5"/>
  <c r="T823" i="5"/>
  <c r="T1201" i="5"/>
  <c r="T596" i="5"/>
  <c r="T637" i="5"/>
  <c r="T996" i="5"/>
  <c r="T938" i="5"/>
  <c r="T570" i="5"/>
  <c r="T563" i="5"/>
  <c r="T1032" i="5"/>
  <c r="T132" i="5"/>
  <c r="T315" i="5"/>
  <c r="T229" i="5"/>
  <c r="T346" i="5"/>
  <c r="T712" i="5"/>
  <c r="T497" i="5"/>
  <c r="T830" i="5"/>
  <c r="T62" i="5"/>
  <c r="T1180" i="5"/>
  <c r="T106" i="5"/>
  <c r="T797" i="5"/>
  <c r="T798" i="5"/>
  <c r="T775" i="5"/>
  <c r="T1197" i="5"/>
  <c r="T1241" i="5"/>
  <c r="T559" i="5"/>
  <c r="T256" i="5"/>
  <c r="T72" i="5"/>
  <c r="T371" i="5"/>
  <c r="T73" i="5"/>
  <c r="T1206" i="5"/>
  <c r="T774" i="5"/>
  <c r="T44" i="5"/>
  <c r="T553" i="5"/>
  <c r="T386" i="5"/>
  <c r="T417" i="5"/>
  <c r="T875" i="5"/>
  <c r="T510" i="5"/>
  <c r="T140" i="5"/>
  <c r="T1035" i="5"/>
  <c r="T1256" i="5"/>
  <c r="T850" i="5"/>
  <c r="T136" i="5"/>
  <c r="T143" i="5"/>
  <c r="T332" i="5"/>
  <c r="T639" i="5"/>
  <c r="T279" i="5"/>
  <c r="T286" i="5"/>
  <c r="T526" i="5"/>
  <c r="T1220" i="5"/>
  <c r="T643" i="5"/>
  <c r="T1177" i="5"/>
  <c r="T356" i="5"/>
  <c r="T595" i="5"/>
  <c r="T826" i="5"/>
  <c r="T259" i="5"/>
  <c r="T832" i="5"/>
  <c r="T816" i="5"/>
  <c r="T723" i="5"/>
  <c r="T580" i="5"/>
  <c r="T181" i="5"/>
  <c r="T887" i="5"/>
  <c r="T523" i="5"/>
  <c r="T12" i="5"/>
  <c r="T200" i="5"/>
  <c r="T642" i="5"/>
  <c r="T892" i="5"/>
  <c r="T591" i="5"/>
  <c r="T59" i="5"/>
  <c r="T749" i="5"/>
  <c r="T939" i="5"/>
  <c r="T771" i="5"/>
  <c r="T294" i="5"/>
  <c r="T217" i="5"/>
  <c r="T855" i="5"/>
  <c r="T1173" i="5"/>
  <c r="T606" i="5"/>
  <c r="T464" i="5"/>
  <c r="T512" i="5"/>
  <c r="T907" i="5"/>
  <c r="T160" i="5"/>
  <c r="T232" i="5"/>
  <c r="T58" i="5"/>
  <c r="T528" i="5"/>
  <c r="T516" i="5"/>
  <c r="T190" i="5"/>
  <c r="T302" i="5"/>
  <c r="T1223" i="5"/>
  <c r="T414" i="5"/>
  <c r="T820" i="5"/>
  <c r="T1030" i="5"/>
  <c r="T495" i="5"/>
  <c r="T789" i="5"/>
  <c r="T141" i="5"/>
  <c r="T1071" i="5"/>
  <c r="T569" i="5"/>
  <c r="T122" i="5"/>
  <c r="T267" i="5"/>
  <c r="T1219" i="5"/>
  <c r="T648" i="5"/>
  <c r="T646" i="5"/>
  <c r="T1012" i="5"/>
  <c r="T792" i="5"/>
  <c r="T223" i="5"/>
  <c r="T885" i="5"/>
  <c r="T370" i="5"/>
  <c r="T756" i="5"/>
  <c r="T889" i="5"/>
  <c r="T539" i="5"/>
  <c r="T779" i="5"/>
  <c r="T585" i="5"/>
  <c r="T401" i="5"/>
  <c r="T381" i="5"/>
  <c r="T518" i="5"/>
  <c r="T328" i="5"/>
  <c r="T432" i="5"/>
  <c r="T1028" i="5"/>
  <c r="T245" i="5"/>
  <c r="T1020" i="5"/>
  <c r="T485" i="5"/>
  <c r="T202" i="5"/>
  <c r="T1234" i="5"/>
  <c r="T1227" i="5"/>
  <c r="T455" i="5"/>
  <c r="T1067" i="5"/>
  <c r="T583" i="5"/>
  <c r="T1244" i="5"/>
  <c r="T355" i="5"/>
  <c r="T351" i="5"/>
  <c r="T137" i="5"/>
  <c r="T239" i="5"/>
  <c r="T612" i="5"/>
  <c r="T1185" i="5"/>
  <c r="T461" i="5"/>
  <c r="T90" i="5"/>
  <c r="T231" i="5"/>
  <c r="T1184" i="5"/>
  <c r="T1166" i="5"/>
  <c r="T74" i="5"/>
  <c r="T970" i="5"/>
  <c r="T115" i="5"/>
  <c r="T80" i="5"/>
  <c r="T278" i="5"/>
  <c r="T251" i="5"/>
  <c r="T912" i="5"/>
  <c r="T1042" i="5"/>
  <c r="T778" i="5"/>
  <c r="T571" i="5"/>
  <c r="T110" i="5"/>
  <c r="T349" i="5"/>
  <c r="T94" i="5"/>
  <c r="T205" i="5"/>
  <c r="T1040" i="5"/>
  <c r="T562" i="5"/>
  <c r="T316" i="5"/>
  <c r="T394" i="5"/>
  <c r="T551" i="5"/>
  <c r="T948" i="5"/>
  <c r="T252" i="5"/>
  <c r="T1243" i="5"/>
  <c r="T453" i="5"/>
  <c r="T536" i="5"/>
  <c r="T894" i="5"/>
  <c r="T589" i="5"/>
  <c r="T426" i="5"/>
  <c r="T82" i="5"/>
  <c r="T399" i="5"/>
  <c r="T902" i="5"/>
  <c r="T211" i="5"/>
  <c r="T347" i="5"/>
  <c r="T524" i="5"/>
  <c r="T53" i="5"/>
  <c r="T146" i="5"/>
  <c r="T668" i="5"/>
  <c r="T667" i="5"/>
  <c r="T1048" i="5"/>
  <c r="T531" i="5"/>
  <c r="T303" i="5"/>
  <c r="T587" i="5"/>
  <c r="T1005" i="5"/>
  <c r="T493" i="5"/>
  <c r="T836" i="5"/>
  <c r="T119" i="5"/>
  <c r="T5" i="5"/>
  <c r="T609" i="5"/>
  <c r="T1016" i="5"/>
  <c r="T619" i="5"/>
  <c r="T872" i="5"/>
  <c r="T274" i="5"/>
  <c r="T479" i="5"/>
  <c r="T1070" i="5"/>
  <c r="T271" i="5"/>
  <c r="T715" i="5"/>
  <c r="T63" i="5"/>
  <c r="T766" i="5"/>
  <c r="T849" i="5"/>
  <c r="T1168" i="5"/>
  <c r="T739" i="5"/>
  <c r="T1078" i="5"/>
  <c r="T57" i="5"/>
  <c r="T803" i="5"/>
  <c r="T636" i="5"/>
  <c r="T101" i="5"/>
  <c r="T883" i="5"/>
  <c r="T988" i="5"/>
  <c r="T1015" i="5"/>
  <c r="T9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<sst xmlns="http://schemas.openxmlformats.org/spreadsheetml/2006/main" count="22550" uniqueCount="15872">
  <si>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</si>
  <si>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</si>
  <si>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</si>
  <si>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</si>
  <si>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</si>
  <si>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</si>
  <si>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</si>
  <si>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</si>
  <si>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</si>
  <si>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</si>
  <si>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</si>
  <si>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</si>
  <si>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</si>
  <si>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</si>
  <si>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</si>
  <si>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</si>
  <si>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</si>
  <si>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</si>
  <si>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</si>
  <si>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</si>
  <si>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</si>
  <si>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</si>
  <si>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</si>
  <si>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</si>
  <si>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</si>
  <si>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</si>
  <si>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</si>
  <si>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</si>
  <si>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</si>
  <si>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</si>
  <si>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</si>
  <si>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</si>
  <si>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</si>
  <si>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</si>
  <si>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</si>
  <si>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</si>
  <si>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</si>
  <si>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</si>
  <si>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</si>
  <si>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</si>
  <si>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</si>
  <si>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</si>
  <si>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</si>
  <si>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</si>
  <si>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</si>
  <si>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</si>
  <si>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</si>
  <si>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</si>
  <si>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</si>
  <si>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</si>
  <si>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</si>
  <si>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</si>
  <si>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</si>
  <si>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</si>
  <si>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</si>
  <si>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</si>
  <si>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</si>
  <si>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</si>
  <si>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</si>
  <si>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</si>
  <si>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</si>
  <si>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</si>
  <si>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</si>
  <si>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</si>
  <si>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</si>
  <si>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</si>
  <si>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</si>
  <si>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</si>
  <si>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</si>
  <si>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</si>
  <si>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</si>
  <si>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</si>
  <si>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</si>
  <si>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</si>
  <si>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</si>
  <si>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</si>
  <si>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</si>
  <si>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</si>
  <si>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</si>
  <si>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</si>
  <si>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</si>
  <si>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</si>
  <si>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</si>
  <si>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</si>
  <si>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</si>
  <si>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</si>
  <si>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</si>
  <si>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</si>
  <si>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</si>
  <si>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</si>
  <si>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</si>
  <si>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</si>
  <si>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</si>
  <si>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</si>
  <si>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</si>
  <si>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</si>
  <si>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</si>
  <si>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</si>
  <si>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</si>
  <si>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</si>
  <si>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</si>
  <si>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</si>
  <si>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</si>
  <si>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</si>
  <si>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</si>
  <si>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</si>
  <si>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</si>
  <si>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</si>
  <si>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</si>
  <si>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</si>
  <si>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</si>
  <si>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</si>
  <si>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</si>
  <si>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</si>
  <si>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</si>
  <si>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</si>
  <si>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</si>
  <si>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</si>
  <si>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</si>
  <si>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</si>
  <si>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</si>
  <si>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</si>
  <si>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</si>
  <si>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</si>
  <si>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</si>
  <si>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</si>
  <si>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</si>
  <si>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</si>
  <si>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</si>
  <si>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</si>
  <si>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</si>
  <si>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</si>
  <si>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</si>
  <si>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</si>
  <si>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</si>
  <si>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</si>
  <si>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</si>
  <si>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</si>
  <si>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</si>
  <si>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</si>
  <si>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</si>
  <si>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</si>
  <si>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</si>
  <si>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</si>
  <si>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</si>
  <si>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</si>
  <si>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</si>
  <si>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</si>
  <si>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</si>
  <si>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</si>
  <si>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</si>
  <si>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</si>
  <si>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</si>
  <si>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</si>
  <si>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</si>
  <si>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</si>
  <si>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</si>
  <si>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</si>
  <si>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</si>
  <si>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</si>
  <si>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</si>
  <si>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</si>
  <si>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</si>
  <si>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</si>
  <si>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</si>
  <si>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</si>
  <si>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</si>
  <si>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</si>
  <si>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</si>
  <si>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</si>
  <si>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</si>
  <si>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</si>
  <si>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</si>
  <si>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</si>
  <si>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</si>
  <si>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</si>
  <si>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</si>
  <si>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</si>
  <si>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</si>
  <si>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</si>
  <si>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</si>
  <si>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</si>
  <si>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</si>
  <si>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</si>
  <si>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</si>
  <si>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</si>
  <si>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</si>
  <si>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</si>
  <si>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</si>
  <si>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</si>
  <si>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</si>
  <si>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</si>
  <si>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</si>
  <si>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</si>
  <si>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</si>
  <si>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</si>
  <si>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</si>
  <si>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</si>
  <si>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</si>
  <si>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</si>
  <si>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</si>
  <si>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</si>
  <si>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</si>
  <si>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</si>
  <si>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</si>
  <si>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</si>
  <si>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</si>
  <si>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</si>
  <si>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</si>
  <si>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</si>
  <si>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</si>
  <si>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</si>
  <si>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</si>
  <si>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</si>
  <si>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</si>
  <si>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</si>
  <si>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</si>
  <si>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</si>
  <si>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</si>
  <si>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</si>
  <si>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</si>
  <si>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</si>
  <si>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</si>
  <si>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</si>
  <si>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</si>
  <si>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</si>
  <si>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</si>
  <si>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</si>
  <si>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</si>
  <si>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</si>
  <si>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</si>
  <si>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</si>
  <si>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</si>
  <si>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</si>
  <si>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</si>
  <si>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</si>
  <si>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</si>
  <si>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</si>
  <si>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</si>
  <si>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</si>
  <si>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</si>
  <si>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</si>
  <si>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</si>
  <si>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</si>
  <si>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</si>
  <si>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</si>
  <si>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</si>
  <si>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</si>
  <si>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</si>
  <si>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</si>
  <si>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</si>
  <si>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</si>
  <si>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</si>
  <si>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</si>
  <si>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</si>
  <si>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</si>
  <si>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</si>
  <si>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</si>
  <si>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</si>
  <si>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</si>
  <si>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</si>
  <si>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</si>
  <si>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</si>
  <si>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</si>
  <si>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</si>
  <si>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</si>
  <si>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</si>
  <si>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</si>
  <si>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</si>
  <si>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</si>
  <si>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</si>
  <si>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</si>
  <si>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</si>
  <si>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</si>
  <si>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</si>
  <si>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</si>
  <si>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</si>
  <si>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</si>
  <si>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</si>
  <si>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</si>
  <si>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</si>
  <si>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</si>
  <si>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</si>
  <si>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</si>
  <si>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</si>
  <si>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</si>
  <si>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</si>
  <si>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</si>
  <si>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</si>
  <si>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</si>
  <si>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</si>
  <si>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</si>
  <si>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</si>
  <si>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</si>
  <si>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</si>
  <si>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</si>
  <si>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</si>
  <si>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</si>
  <si>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</si>
  <si>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</si>
  <si>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</si>
  <si>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</si>
  <si>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</si>
  <si>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</si>
  <si>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</si>
  <si>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</si>
  <si>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</si>
  <si>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</si>
  <si>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</si>
  <si>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</si>
  <si>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</si>
  <si>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</si>
  <si>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</si>
  <si>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</si>
  <si>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</si>
  <si>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</si>
  <si>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</si>
  <si>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</si>
  <si>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</si>
  <si>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</si>
  <si>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</si>
  <si>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</si>
  <si>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</si>
  <si>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</si>
  <si>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</si>
  <si>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</si>
  <si>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</si>
  <si>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</si>
  <si>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</si>
  <si>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</si>
  <si>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</si>
  <si>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</si>
  <si>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</si>
  <si>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</si>
  <si>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</si>
  <si>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</si>
  <si>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</si>
  <si>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</si>
  <si>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</si>
  <si>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</si>
  <si>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</si>
  <si>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</si>
  <si>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</si>
  <si>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</si>
  <si>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</si>
  <si>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</si>
  <si>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</si>
  <si>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</si>
  <si>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</si>
  <si>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</si>
  <si>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</si>
  <si>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</si>
  <si>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</si>
  <si>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</si>
  <si>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</si>
  <si>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</si>
  <si>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</si>
  <si>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</si>
  <si>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</si>
  <si>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</si>
  <si>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</si>
  <si>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</si>
  <si>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</si>
  <si>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</si>
  <si>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</si>
  <si>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</si>
  <si>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</si>
  <si>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</si>
  <si>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</si>
  <si>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</si>
  <si>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</si>
  <si>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</si>
  <si>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</si>
  <si>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</si>
  <si>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</si>
  <si>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</si>
  <si>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</si>
  <si>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</si>
  <si>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</si>
  <si>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</si>
  <si>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</si>
  <si>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</si>
  <si>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</si>
  <si>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</si>
  <si>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</si>
  <si>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</si>
  <si>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</si>
  <si>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</si>
  <si>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</si>
  <si>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</si>
  <si>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</si>
  <si>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</si>
  <si>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</si>
  <si>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</si>
  <si>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</si>
  <si>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</si>
  <si>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</si>
  <si>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</si>
  <si>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</si>
  <si>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</si>
  <si>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</si>
  <si>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</si>
  <si>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</si>
  <si>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</si>
  <si>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</si>
  <si>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</si>
  <si>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</si>
  <si>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</si>
  <si>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</si>
  <si>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</si>
  <si>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</si>
  <si>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</si>
  <si>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</si>
  <si>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</si>
  <si>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</si>
  <si>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</si>
  <si>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</si>
  <si>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</si>
  <si>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</si>
  <si>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</si>
  <si>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</si>
  <si>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</si>
  <si>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</si>
  <si>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</si>
  <si>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</si>
  <si>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</si>
  <si>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</si>
  <si>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</si>
  <si>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</si>
  <si>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</si>
  <si>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</si>
  <si>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</si>
  <si>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</si>
  <si>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</si>
  <si>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</si>
  <si>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</si>
  <si>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</si>
  <si>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</si>
  <si>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</si>
  <si>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</si>
  <si>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</si>
  <si>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</si>
  <si>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</si>
  <si>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</si>
  <si>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</si>
  <si>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</si>
  <si>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</si>
  <si>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</si>
  <si>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</si>
  <si>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</si>
  <si>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</si>
  <si>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</si>
  <si>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</si>
  <si>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</si>
  <si>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</si>
  <si>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</si>
  <si>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</si>
  <si>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</si>
  <si>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</si>
  <si>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</si>
  <si>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</si>
  <si>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</si>
  <si>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</si>
  <si>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</si>
  <si>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</si>
  <si>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</si>
  <si>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</si>
  <si>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</si>
  <si>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</si>
  <si>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</si>
  <si>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</si>
  <si>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</si>
  <si>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</si>
  <si>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</si>
  <si>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</si>
  <si>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</si>
  <si>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</si>
  <si>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</si>
  <si>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</si>
  <si>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</si>
  <si>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</si>
  <si>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</si>
  <si>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</si>
  <si>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</si>
  <si>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</si>
  <si>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</si>
  <si>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</si>
  <si>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</si>
  <si>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</si>
  <si>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</si>
  <si>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</si>
  <si>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</si>
  <si>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</si>
  <si>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</si>
  <si>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</si>
  <si>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</si>
  <si>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</si>
  <si>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</si>
  <si>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</si>
  <si>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</si>
  <si>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</si>
  <si>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</si>
  <si>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</si>
  <si>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</si>
  <si>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</si>
  <si>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</si>
  <si>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</si>
  <si>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</si>
  <si>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</si>
  <si>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</si>
  <si>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</si>
  <si>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</si>
  <si>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</si>
  <si>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</si>
  <si>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</si>
  <si>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</si>
  <si>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</si>
  <si>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</si>
  <si>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</si>
  <si>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</si>
  <si>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</si>
  <si>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</si>
  <si>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</si>
  <si>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</si>
  <si>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</si>
  <si>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</si>
  <si>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</si>
  <si>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</si>
  <si>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</si>
  <si>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</si>
  <si>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</si>
  <si>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</si>
  <si>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</si>
  <si>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</si>
  <si>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</si>
  <si>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</si>
  <si>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</si>
  <si>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</si>
  <si>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</si>
  <si>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</si>
  <si>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</si>
  <si>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</si>
  <si>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</si>
  <si>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</si>
  <si>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</si>
  <si>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</si>
  <si>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</si>
  <si>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</si>
  <si>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</si>
  <si>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</si>
  <si>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</si>
  <si>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</si>
  <si>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</si>
  <si>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</si>
  <si>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</si>
  <si>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</si>
  <si>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</si>
  <si>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</si>
  <si>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</si>
  <si>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</si>
  <si>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</si>
  <si>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</si>
  <si>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</si>
  <si>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</si>
  <si>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</si>
  <si>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</si>
  <si>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</si>
  <si>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</si>
  <si>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</si>
  <si>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</si>
  <si>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</si>
  <si>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</si>
  <si>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</si>
  <si>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</si>
  <si>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</si>
  <si>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</si>
  <si>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</si>
  <si>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</si>
  <si>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</si>
  <si>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</si>
  <si>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</si>
  <si>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</si>
  <si>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</si>
  <si>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</si>
  <si>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</si>
  <si>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</si>
  <si>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</si>
  <si>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</si>
  <si>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</si>
  <si>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</si>
  <si>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</si>
  <si>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</si>
  <si>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</si>
  <si>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</si>
  <si>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</si>
  <si>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</si>
  <si>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</si>
  <si>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</si>
  <si>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</si>
  <si>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</si>
  <si>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</si>
  <si>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</si>
  <si>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</si>
  <si>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</si>
  <si>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</si>
  <si>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</si>
  <si>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</si>
  <si>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</si>
  <si>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</si>
  <si>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</si>
  <si>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</si>
  <si>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</si>
  <si>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</si>
  <si>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</si>
  <si>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</si>
  <si>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</si>
  <si>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</si>
  <si>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</si>
  <si>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</si>
  <si>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</si>
  <si>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</si>
  <si>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</si>
  <si>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</si>
  <si>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</si>
  <si>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</si>
  <si>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</si>
  <si>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</si>
  <si>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</si>
  <si>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</si>
  <si>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</si>
  <si>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</si>
  <si>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</si>
  <si>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</si>
  <si>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</si>
  <si>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</si>
  <si>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</si>
  <si>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</si>
  <si>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</si>
  <si>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</si>
  <si>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</si>
  <si>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</si>
  <si>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</si>
  <si>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</si>
  <si>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</si>
  <si>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</si>
  <si>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</si>
  <si>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</si>
  <si>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</si>
  <si>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</si>
  <si>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</si>
  <si>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</si>
  <si>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</si>
  <si>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</si>
  <si>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</si>
  <si>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</si>
  <si>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</si>
  <si>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</si>
  <si>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</si>
  <si>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</si>
  <si>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</si>
  <si>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</si>
  <si>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</si>
  <si>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</si>
  <si>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</si>
  <si>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</si>
  <si>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</si>
  <si>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</si>
  <si>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</si>
  <si>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</si>
  <si>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</si>
  <si>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</si>
  <si>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</si>
  <si>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</si>
  <si>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</si>
  <si>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</si>
  <si>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</si>
  <si>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</si>
  <si>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</si>
  <si>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</si>
  <si>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</si>
  <si>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</si>
  <si>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</si>
  <si>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</si>
  <si>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</si>
  <si>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</si>
  <si>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</si>
  <si>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</si>
  <si>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</si>
  <si>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</si>
  <si>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</si>
  <si>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</si>
  <si>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</si>
  <si>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</si>
  <si>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</si>
  <si>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</si>
  <si>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</si>
  <si>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</si>
  <si>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</si>
  <si>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</si>
  <si>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</si>
  <si>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</si>
  <si>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</si>
  <si>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</si>
  <si>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</si>
  <si>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</si>
  <si>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</si>
  <si>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</si>
  <si>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</si>
  <si>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</si>
  <si>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</si>
  <si>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</si>
  <si>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</si>
  <si>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</si>
  <si>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</si>
  <si>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</si>
  <si>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</si>
  <si>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</si>
  <si>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</si>
  <si>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</si>
  <si>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</si>
  <si>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</si>
  <si>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</si>
  <si>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</si>
  <si>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</si>
  <si>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</si>
  <si>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</si>
  <si>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</si>
  <si>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</si>
  <si>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</si>
  <si>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</si>
  <si>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</si>
  <si>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</si>
  <si>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</si>
  <si>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</si>
  <si>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</si>
  <si>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</si>
  <si>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</si>
  <si>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</si>
  <si>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</si>
  <si>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</si>
  <si>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</si>
  <si>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</si>
  <si>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</si>
  <si>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</si>
  <si>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</si>
  <si>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</si>
  <si>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</si>
  <si>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</si>
  <si>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</si>
  <si>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</si>
  <si>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</si>
  <si>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</si>
  <si>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</si>
  <si>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</si>
  <si>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</si>
  <si>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</si>
  <si>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</si>
  <si>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</si>
  <si>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</si>
  <si>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</si>
  <si>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</si>
  <si>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</si>
  <si>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</si>
  <si>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</si>
  <si>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</si>
  <si>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</si>
  <si>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</si>
  <si>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</si>
  <si>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</si>
  <si>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</si>
  <si>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</si>
  <si>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</si>
  <si>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</si>
  <si>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</si>
  <si>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</si>
  <si>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</si>
  <si>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</si>
  <si>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</si>
  <si>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</si>
  <si>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</si>
  <si>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</si>
  <si>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</si>
  <si>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</si>
  <si>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</si>
  <si>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</si>
  <si>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</si>
  <si>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</si>
  <si>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</si>
  <si>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</si>
  <si>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</si>
  <si>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</si>
  <si>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</si>
  <si>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</si>
  <si>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</si>
  <si>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</si>
  <si>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</si>
  <si>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</si>
  <si>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</si>
  <si>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</si>
  <si>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</si>
  <si>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</si>
  <si>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</si>
  <si>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</si>
  <si>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</si>
  <si>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</si>
  <si>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</si>
  <si>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</si>
  <si>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</si>
  <si>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</si>
  <si>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</si>
  <si>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</si>
  <si>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</si>
  <si>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</si>
  <si>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</si>
  <si>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</si>
  <si>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</si>
  <si>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</si>
  <si>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</si>
  <si>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</si>
  <si>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</si>
  <si>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</si>
  <si>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</si>
  <si>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</si>
  <si>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</si>
  <si>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</si>
  <si>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</si>
  <si>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</si>
  <si>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</si>
  <si>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</si>
  <si>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</si>
  <si>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</si>
  <si>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</si>
  <si>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</si>
  <si>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</si>
  <si>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</si>
  <si>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</si>
  <si>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</si>
  <si>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</si>
  <si>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</si>
  <si>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</si>
  <si>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</si>
  <si>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</si>
  <si>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</si>
  <si>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</si>
  <si>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</si>
  <si>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</si>
  <si>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</si>
  <si>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</si>
  <si>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</si>
  <si>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</si>
  <si>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</si>
  <si>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</si>
  <si>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</si>
  <si>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</si>
  <si>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</si>
  <si>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</si>
  <si>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</si>
  <si>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</si>
  <si>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</si>
  <si>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</si>
  <si>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</si>
  <si>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</si>
  <si>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</si>
  <si>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</si>
  <si>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</si>
  <si>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</si>
  <si>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</si>
  <si>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</si>
  <si>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</si>
  <si>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</si>
  <si>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</si>
  <si>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</si>
  <si>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</si>
  <si>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</si>
  <si>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</si>
  <si>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</si>
  <si>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</si>
  <si>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</si>
  <si>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</si>
  <si>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</si>
  <si>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</si>
  <si>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</si>
  <si>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</si>
  <si>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</si>
  <si>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</si>
  <si>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</si>
  <si>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</si>
  <si>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</si>
  <si>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</si>
  <si>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</si>
  <si>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</si>
  <si>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</si>
  <si>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</si>
  <si>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</si>
  <si>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</si>
  <si>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</si>
  <si>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</si>
  <si>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</si>
  <si>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</si>
  <si>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</si>
  <si>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</si>
  <si>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</si>
  <si>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</si>
  <si>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</si>
  <si>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</si>
  <si>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</si>
  <si>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</si>
  <si>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</si>
  <si>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</si>
  <si>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</si>
  <si>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</si>
  <si>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</si>
  <si>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</si>
  <si>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</si>
  <si>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</si>
  <si>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</si>
  <si>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</si>
  <si>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</si>
  <si>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</si>
  <si>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</si>
  <si>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</si>
  <si>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</si>
  <si>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</si>
  <si>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</si>
  <si>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</si>
  <si>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</si>
  <si>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</si>
  <si>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</si>
  <si>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</si>
  <si>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</si>
  <si>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</si>
  <si>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</si>
  <si>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</si>
  <si>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</si>
  <si>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</si>
  <si>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</si>
  <si>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</si>
  <si>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</si>
  <si>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</si>
  <si>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</si>
  <si>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</si>
  <si>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</si>
  <si>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</si>
  <si>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</si>
  <si>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</si>
  <si>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</si>
  <si>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</si>
  <si>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</si>
  <si>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</si>
  <si>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</si>
  <si>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</si>
  <si>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</si>
  <si>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</si>
  <si>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</si>
  <si>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</si>
  <si>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</si>
  <si>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</si>
  <si>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</si>
  <si>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</si>
  <si>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</si>
  <si>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</si>
  <si>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</si>
  <si>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</si>
  <si>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</si>
  <si>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</si>
  <si>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</si>
  <si>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</si>
  <si>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</si>
  <si>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</si>
  <si>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</si>
  <si>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</si>
  <si>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</si>
  <si>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</si>
  <si>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</si>
  <si>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</si>
  <si>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</si>
  <si>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</si>
  <si>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</si>
  <si>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</si>
  <si>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</si>
  <si>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</si>
  <si>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</si>
  <si>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</si>
  <si>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</si>
  <si>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</si>
  <si>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</si>
  <si>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</si>
  <si>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</si>
  <si>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</si>
  <si>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</si>
  <si>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</si>
  <si>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</si>
  <si>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</si>
  <si>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</si>
  <si>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</si>
  <si>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</si>
  <si>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</si>
  <si>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</si>
  <si>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</si>
  <si>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</si>
  <si>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</si>
  <si>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</si>
  <si>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</si>
  <si>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</si>
  <si>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</si>
  <si>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</si>
  <si>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</si>
  <si>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</si>
  <si>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</si>
  <si>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</si>
  <si>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</si>
  <si>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</si>
  <si>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</si>
  <si>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</si>
  <si>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</si>
  <si>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</si>
  <si>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</si>
  <si>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</si>
  <si>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</si>
  <si>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</si>
  <si>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</si>
  <si>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</si>
  <si>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</si>
  <si>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</si>
  <si>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</si>
  <si>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</si>
  <si>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</si>
  <si>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</si>
  <si>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</si>
  <si>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</si>
  <si>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</si>
  <si>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</si>
  <si>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</si>
  <si>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</si>
  <si>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</si>
  <si>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</si>
  <si>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</si>
  <si>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</si>
  <si>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</si>
  <si>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</si>
  <si>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</si>
  <si>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</si>
  <si>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</si>
  <si>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</si>
  <si>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</si>
  <si>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</si>
  <si>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</si>
  <si>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</si>
  <si>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</si>
  <si>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</si>
  <si>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</si>
  <si>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</si>
  <si>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</si>
  <si>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</si>
  <si>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</si>
  <si>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</si>
  <si>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</si>
  <si>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</si>
  <si>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</si>
  <si>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</si>
  <si>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</si>
  <si>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</si>
  <si>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</si>
  <si>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</si>
  <si>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</si>
  <si>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</si>
  <si>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</si>
  <si>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</si>
  <si>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</si>
  <si>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</si>
  <si>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</si>
  <si>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</si>
  <si>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</si>
  <si>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</si>
  <si>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</si>
  <si>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</si>
  <si>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</si>
  <si>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</si>
  <si>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</si>
  <si>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</si>
  <si>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</si>
  <si>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</si>
  <si>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</si>
  <si>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</si>
  <si>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</si>
  <si>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</si>
  <si>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</si>
  <si>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</si>
  <si>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</si>
  <si>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</si>
  <si>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</si>
  <si>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</si>
  <si>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</si>
  <si>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</si>
  <si>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</si>
  <si>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</si>
  <si>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</si>
  <si>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</si>
  <si>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</si>
  <si>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</si>
  <si>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</si>
  <si>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</si>
  <si>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</si>
  <si>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</si>
  <si>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</si>
  <si>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</si>
  <si>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</si>
  <si>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</si>
  <si>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</si>
  <si>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</si>
  <si>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</si>
  <si>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</si>
  <si>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</si>
  <si>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</si>
  <si>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</si>
  <si>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</si>
  <si>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</si>
  <si>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</si>
  <si>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</si>
  <si>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</si>
  <si>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</si>
  <si>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</si>
  <si>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</si>
  <si>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</si>
  <si>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</si>
  <si>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</si>
  <si>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</si>
  <si>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</si>
  <si>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</si>
  <si>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</si>
  <si>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</si>
  <si>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</si>
  <si>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</si>
  <si>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</si>
  <si>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</si>
  <si>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</si>
  <si>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</si>
  <si>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</si>
  <si>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</si>
  <si>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</si>
  <si>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</si>
  <si>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</si>
  <si>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</si>
  <si>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</si>
  <si>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</si>
  <si>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</si>
  <si>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</si>
  <si>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</si>
  <si>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</si>
  <si>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</si>
  <si>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</si>
  <si>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</si>
  <si>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</si>
  <si>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</si>
  <si>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</si>
  <si>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</si>
  <si>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</si>
  <si>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</si>
  <si>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</si>
  <si>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</si>
  <si>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</si>
  <si>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</si>
  <si>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</si>
  <si>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</si>
  <si>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</si>
  <si>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</si>
  <si>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</si>
  <si>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</si>
  <si>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</si>
  <si>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</si>
  <si>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</si>
  <si>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</si>
  <si>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</si>
  <si>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</si>
  <si>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</si>
  <si>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</si>
  <si>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</si>
  <si>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</si>
  <si>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</si>
  <si>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</si>
  <si>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</si>
  <si>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</si>
  <si>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</si>
  <si>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</si>
  <si>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</si>
  <si>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</si>
  <si>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</si>
  <si>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</si>
  <si>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</si>
  <si>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</si>
  <si>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</si>
  <si>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</si>
  <si>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</si>
  <si>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</si>
  <si>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</si>
  <si>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</si>
  <si>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</si>
  <si>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</si>
  <si>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</si>
  <si>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</si>
  <si>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</si>
  <si>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</si>
  <si>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</si>
  <si>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</si>
  <si>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</si>
  <si>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</si>
  <si>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</si>
  <si>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</si>
  <si>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</si>
  <si>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</si>
  <si>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</si>
  <si>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</si>
  <si>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</si>
  <si>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</si>
  <si>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</si>
  <si>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</si>
  <si>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</si>
  <si>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</si>
  <si>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</si>
  <si>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</si>
  <si>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</si>
  <si>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</si>
  <si>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</si>
  <si>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</si>
  <si>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</si>
  <si>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</si>
  <si>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</si>
  <si>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</si>
  <si>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</si>
  <si>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</si>
  <si>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</si>
  <si>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</si>
  <si>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</si>
  <si>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</si>
  <si>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</si>
  <si>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</si>
  <si>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</si>
  <si>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</si>
  <si>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</si>
  <si>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</si>
  <si>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</si>
  <si>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</si>
  <si>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</si>
  <si>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</si>
  <si>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</si>
  <si>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</si>
  <si>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</si>
  <si>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</si>
  <si>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</si>
  <si>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</si>
  <si>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</si>
  <si>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</si>
  <si>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</si>
  <si>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</si>
  <si>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</si>
  <si>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</si>
  <si>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</si>
  <si>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</si>
  <si>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</si>
  <si>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</si>
  <si>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</si>
  <si>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</si>
  <si>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</si>
  <si>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</si>
  <si>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</si>
  <si>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</si>
  <si>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</si>
  <si>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</si>
  <si>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</si>
  <si>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</si>
  <si>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</si>
  <si>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</si>
  <si>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</si>
  <si>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</si>
  <si>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</si>
  <si>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</si>
  <si>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</si>
  <si>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</si>
  <si>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</si>
  <si>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</si>
  <si>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</si>
  <si>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</si>
  <si>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</si>
  <si>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</si>
  <si>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</si>
  <si>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</si>
  <si>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</si>
  <si>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</si>
  <si>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</si>
  <si>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</si>
  <si>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</si>
  <si>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</si>
  <si>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</si>
  <si>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</si>
  <si>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</si>
  <si>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</si>
  <si>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</si>
  <si>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</si>
  <si>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</si>
  <si>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</si>
  <si>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</si>
  <si>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</si>
  <si>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</si>
  <si>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</si>
  <si>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</si>
  <si>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</si>
  <si>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</si>
  <si>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</si>
  <si>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</si>
  <si>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</si>
  <si>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</si>
  <si>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</si>
  <si>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</si>
  <si>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</si>
  <si>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</si>
  <si>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</si>
  <si>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</si>
  <si>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</si>
  <si>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</si>
  <si>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</si>
  <si>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</si>
  <si>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</si>
  <si>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</si>
  <si>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</si>
  <si>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</si>
  <si>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</si>
  <si>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</si>
  <si>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</si>
  <si>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</si>
  <si>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</si>
  <si>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</si>
  <si>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</si>
  <si>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</si>
  <si>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</si>
  <si>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</si>
  <si>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</si>
  <si>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</si>
  <si>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</si>
  <si>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</si>
  <si>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</si>
  <si>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</si>
  <si>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</si>
  <si>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</si>
  <si>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</si>
  <si>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</si>
  <si>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</si>
  <si>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</si>
  <si>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</si>
  <si>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</si>
  <si>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</si>
  <si>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</si>
  <si>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</si>
  <si>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</si>
  <si>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</si>
  <si>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</si>
  <si>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</si>
  <si>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</si>
  <si>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</si>
  <si>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</si>
  <si>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</si>
  <si>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</si>
  <si>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</si>
  <si>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</si>
  <si>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</si>
  <si>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</si>
  <si>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</si>
  <si>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</si>
  <si>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</si>
  <si>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</si>
  <si>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</si>
  <si>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</si>
  <si>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</si>
  <si>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</si>
  <si>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</si>
  <si>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</si>
  <si>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</si>
  <si>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</si>
  <si>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</si>
  <si>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</si>
  <si>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</si>
  <si>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</si>
  <si>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</si>
  <si>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</si>
  <si>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</si>
  <si>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</si>
  <si>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</si>
  <si>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</si>
  <si>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</si>
  <si>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</si>
  <si>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</si>
  <si>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</si>
  <si>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</si>
  <si>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</si>
  <si>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</si>
  <si>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</si>
  <si>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</si>
  <si>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</si>
  <si>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</si>
  <si>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</si>
  <si>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</si>
  <si>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</si>
  <si>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</si>
  <si>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</si>
  <si>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</si>
  <si>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</si>
  <si>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</si>
  <si>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</si>
  <si>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</si>
  <si>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</si>
  <si>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</si>
  <si>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</si>
  <si>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</si>
  <si>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</si>
  <si>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</si>
  <si>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</si>
  <si>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</si>
  <si>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</si>
  <si>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</si>
  <si>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</si>
  <si>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</si>
  <si>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</si>
  <si>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</si>
  <si>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</si>
  <si>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</si>
  <si>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</si>
  <si>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</si>
  <si>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</si>
  <si>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</si>
  <si>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</si>
  <si>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</si>
  <si>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</si>
  <si>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</si>
  <si>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</si>
  <si>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</si>
  <si>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</si>
  <si>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</si>
  <si>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</si>
  <si>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</si>
  <si>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</si>
  <si>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</si>
  <si>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</si>
  <si>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</si>
  <si>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</si>
  <si>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</si>
  <si>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</si>
  <si>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</si>
  <si>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</si>
  <si>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</si>
  <si>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</si>
  <si>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</si>
  <si>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</si>
  <si>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</si>
  <si>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</si>
  <si>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</si>
  <si>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</si>
  <si>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</si>
  <si>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</si>
  <si>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</si>
  <si>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</si>
  <si>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</si>
  <si>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</si>
  <si>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</si>
  <si>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</si>
  <si>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</si>
  <si>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</si>
  <si>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</si>
  <si>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</si>
  <si>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</si>
  <si>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</si>
  <si>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</si>
  <si>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</si>
  <si>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</si>
  <si>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</si>
  <si>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</si>
  <si>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</si>
  <si>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</si>
  <si>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</si>
  <si>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</si>
  <si>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</si>
  <si>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</si>
  <si>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</si>
  <si>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</si>
  <si>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</si>
  <si>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</si>
  <si>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</si>
  <si>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</si>
  <si>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</si>
  <si>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</si>
  <si>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</si>
  <si>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</si>
  <si>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</si>
  <si>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</si>
  <si>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</si>
  <si>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</si>
  <si>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</si>
  <si>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</si>
  <si>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</si>
  <si>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</si>
  <si>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</si>
  <si>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</si>
  <si>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</si>
  <si>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</si>
  <si>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</si>
  <si>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</si>
  <si>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</si>
  <si>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</si>
  <si>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</si>
  <si>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</si>
  <si>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</si>
  <si>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</si>
  <si>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</si>
  <si>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</si>
  <si>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</si>
  <si>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</si>
  <si>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</si>
  <si>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</si>
  <si>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</si>
  <si>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</si>
  <si>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</si>
  <si>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</si>
  <si>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</si>
  <si>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</si>
  <si>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</si>
  <si>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</si>
  <si>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</si>
  <si>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</si>
  <si>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</si>
  <si>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</si>
  <si>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</si>
  <si>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</si>
  <si>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</si>
  <si>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</si>
  <si>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</si>
  <si>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</si>
  <si>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</si>
  <si>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</si>
  <si>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</si>
  <si>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</si>
  <si>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</si>
  <si>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</si>
  <si>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</si>
  <si>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</si>
  <si>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</si>
  <si>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</si>
  <si>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</si>
  <si>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</si>
  <si>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</si>
  <si>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</si>
  <si>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</si>
  <si>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</si>
  <si>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</si>
  <si>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</si>
  <si>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</si>
  <si>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</si>
  <si>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</si>
  <si>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</si>
  <si>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</si>
  <si>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</si>
  <si>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</si>
  <si>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</si>
  <si>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</si>
  <si>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</si>
  <si>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</si>
  <si>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</si>
  <si>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</si>
  <si>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</si>
  <si>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</si>
  <si>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</si>
  <si>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</si>
  <si>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</si>
  <si>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</si>
  <si>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</si>
  <si>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</si>
  <si>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</si>
  <si>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</si>
  <si>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</si>
  <si>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</si>
  <si>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</si>
  <si>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</si>
  <si>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</si>
  <si>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</si>
  <si>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</si>
  <si>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</si>
  <si>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</si>
  <si>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</si>
  <si>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</si>
  <si>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</si>
  <si>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</si>
  <si>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</si>
  <si>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</si>
  <si>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</si>
  <si>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</si>
  <si>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</si>
  <si>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</si>
  <si>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</si>
  <si>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</si>
  <si>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</si>
  <si>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</si>
  <si>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</si>
  <si>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</si>
  <si>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</si>
  <si>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</si>
  <si>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</si>
  <si>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</si>
  <si>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</si>
  <si>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</si>
  <si>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</si>
  <si>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</si>
  <si>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</si>
  <si>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</si>
  <si>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</si>
  <si>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</si>
  <si>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</si>
  <si>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</si>
  <si>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</si>
  <si>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</si>
  <si>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</si>
  <si>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</si>
  <si>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</si>
  <si>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</si>
  <si>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</si>
  <si>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</si>
  <si>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</si>
  <si>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</si>
  <si>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</si>
  <si>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</si>
  <si>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</si>
  <si>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</si>
  <si>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</si>
  <si>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</si>
  <si>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</si>
  <si>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</si>
  <si>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</si>
  <si>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</si>
  <si>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</si>
  <si>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</si>
  <si>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</si>
  <si>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</si>
  <si>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</si>
  <si>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</si>
  <si>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</si>
  <si>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</si>
  <si>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</si>
  <si>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</si>
  <si>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</si>
  <si>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</si>
  <si>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</si>
  <si>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</si>
  <si>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</si>
  <si>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</si>
  <si>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</si>
  <si>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</si>
  <si>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</si>
  <si>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</si>
  <si>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</si>
  <si>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</si>
  <si>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</si>
  <si>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</si>
  <si>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</si>
  <si>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</si>
  <si>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</si>
  <si>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</si>
  <si>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</si>
  <si>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</si>
  <si>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</si>
  <si>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</si>
  <si>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</si>
  <si>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</si>
  <si>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</si>
  <si>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</si>
  <si>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</si>
  <si>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</si>
  <si>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</si>
  <si>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</si>
  <si>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</si>
  <si>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</si>
  <si>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</si>
  <si>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</si>
  <si>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</si>
  <si>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</si>
  <si>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</si>
  <si>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</si>
  <si>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</si>
  <si>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</si>
  <si>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</si>
  <si>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</si>
  <si>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</si>
  <si>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</si>
  <si>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</si>
  <si>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</si>
  <si>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</si>
  <si>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</si>
  <si>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</si>
  <si>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</si>
  <si>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</si>
  <si>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</si>
  <si>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</si>
  <si>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</si>
  <si>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</si>
  <si>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</si>
  <si>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</si>
  <si>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</si>
  <si>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</si>
  <si>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</si>
  <si>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</si>
  <si>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</si>
  <si>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</si>
  <si>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</si>
  <si>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</si>
  <si>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</si>
  <si>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</si>
  <si>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</si>
  <si>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</si>
  <si>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</si>
  <si>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</si>
  <si>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</si>
  <si>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</si>
  <si>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</si>
  <si>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</si>
  <si>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</si>
  <si>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</si>
  <si>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</si>
  <si>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</si>
  <si>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</si>
  <si>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</si>
  <si>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</si>
  <si>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</si>
  <si>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</si>
  <si>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</si>
  <si>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</si>
  <si>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</si>
  <si>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</si>
  <si>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</si>
  <si>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</si>
  <si>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</si>
  <si>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</si>
  <si>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</si>
  <si>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</si>
  <si>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</si>
  <si>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</si>
  <si>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</si>
  <si>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</si>
  <si>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</si>
  <si>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</si>
  <si>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</si>
  <si>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</si>
  <si>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</si>
  <si>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</si>
  <si>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</si>
  <si>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</si>
  <si>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</si>
  <si>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</si>
  <si>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</si>
  <si>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</si>
  <si>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</si>
  <si>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</si>
  <si>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</si>
  <si>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</si>
  <si>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</si>
  <si>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</si>
  <si>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</si>
  <si>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</si>
  <si>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</si>
  <si>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</si>
  <si>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</si>
  <si>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</si>
  <si>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</si>
  <si>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</si>
  <si>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</si>
  <si>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</si>
  <si>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</si>
  <si>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</si>
  <si>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</si>
  <si>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</si>
  <si>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</si>
  <si>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</si>
  <si>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</si>
  <si>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</si>
  <si>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</si>
  <si>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</si>
  <si>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</si>
  <si>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</si>
  <si>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</si>
  <si>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</si>
  <si>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</si>
  <si>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</si>
  <si>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</si>
  <si>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</si>
  <si>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</si>
  <si>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</si>
  <si>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</si>
  <si>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</si>
  <si>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</si>
  <si>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</si>
  <si>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</si>
  <si>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</si>
  <si>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</si>
  <si>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</si>
  <si>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</si>
  <si>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</si>
  <si>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</si>
  <si>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</si>
  <si>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</si>
  <si>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</si>
  <si>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</si>
  <si>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</si>
  <si>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</si>
  <si>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</si>
  <si>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</si>
  <si>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</si>
  <si>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</si>
  <si>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</si>
  <si>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</si>
  <si>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</si>
  <si>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</si>
  <si>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</si>
  <si>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</si>
  <si>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</si>
  <si>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</si>
  <si>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</si>
  <si>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</si>
  <si>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</si>
  <si>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</si>
  <si>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</si>
  <si>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</si>
  <si>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</si>
  <si>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</si>
  <si>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</si>
  <si>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</si>
  <si>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</si>
  <si>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</si>
  <si>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</si>
  <si>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</si>
  <si>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</si>
  <si>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</si>
  <si>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</si>
  <si>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</si>
  <si>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</si>
  <si>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</si>
  <si>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</si>
  <si>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</si>
  <si>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</si>
  <si>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</si>
  <si>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</si>
  <si>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</si>
  <si>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</si>
  <si>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</si>
  <si>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</si>
  <si>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</si>
  <si>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</si>
  <si>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</si>
  <si>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</si>
  <si>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</si>
  <si>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</si>
  <si>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</si>
  <si>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</si>
  <si>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</si>
  <si>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</si>
  <si>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</si>
  <si>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</si>
  <si>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</si>
  <si>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</si>
  <si>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</si>
  <si>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</si>
  <si>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</si>
  <si>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</si>
  <si>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</si>
  <si>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</si>
  <si>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</si>
  <si>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</si>
  <si>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</si>
  <si>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</si>
  <si>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</si>
  <si>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</si>
  <si>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</si>
  <si>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</si>
  <si>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</si>
  <si>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</si>
  <si>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</si>
  <si>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</si>
  <si>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</si>
  <si>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</si>
  <si>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</si>
  <si>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</si>
  <si>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</si>
  <si>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</si>
  <si>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</si>
  <si>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</si>
  <si>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</si>
  <si>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</si>
  <si>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</si>
  <si>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</si>
  <si>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</si>
  <si>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</si>
  <si>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</si>
  <si>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</si>
  <si>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</si>
  <si>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</si>
  <si>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</si>
  <si>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</si>
  <si>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</si>
  <si>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</si>
  <si>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</si>
  <si>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</si>
  <si>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</si>
  <si>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</si>
  <si>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</si>
  <si>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</si>
  <si>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</si>
  <si>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</si>
  <si>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</si>
  <si>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</si>
  <si>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</si>
  <si>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</si>
  <si>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</si>
  <si>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</si>
  <si>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</si>
  <si>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</si>
  <si>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</si>
  <si>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</si>
  <si>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</si>
  <si>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</si>
  <si>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</si>
  <si>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</si>
  <si>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</si>
  <si>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</si>
  <si>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</si>
  <si>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</si>
  <si>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</si>
  <si>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</si>
  <si>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</si>
  <si>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</si>
  <si>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</si>
  <si>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</si>
  <si>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</si>
  <si>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</si>
  <si>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</si>
  <si>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</si>
  <si>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</si>
  <si>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</si>
  <si>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</si>
  <si>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</si>
  <si>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</si>
  <si>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</si>
  <si>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</si>
  <si>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</si>
  <si>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</si>
  <si>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</si>
  <si>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</si>
  <si>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</si>
  <si>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</si>
  <si>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</si>
  <si>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</si>
  <si>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</si>
  <si>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</si>
  <si>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</si>
  <si>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</si>
  <si>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</si>
  <si>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</si>
  <si>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</si>
  <si>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</si>
  <si>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</si>
  <si>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</si>
  <si>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</si>
  <si>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</si>
  <si>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</si>
  <si>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</si>
  <si>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</si>
  <si>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</si>
  <si>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</si>
  <si>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</si>
  <si>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</si>
  <si>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</si>
  <si>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</si>
  <si>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</si>
  <si>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</si>
  <si>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</si>
  <si>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</si>
  <si>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</si>
  <si>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</si>
  <si>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</si>
  <si>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</si>
  <si>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</si>
  <si>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</si>
  <si>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</si>
  <si>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</si>
  <si>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</si>
  <si>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</si>
  <si>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</si>
  <si>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</si>
  <si>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</si>
  <si>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</si>
  <si>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</si>
  <si>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</si>
  <si>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</si>
  <si>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</si>
  <si>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</si>
  <si>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</si>
  <si>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</si>
  <si>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</si>
  <si>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</si>
  <si>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</si>
  <si>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</si>
  <si>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</si>
  <si>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</si>
  <si>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</si>
  <si>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</si>
  <si>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</si>
  <si>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</si>
  <si>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</si>
  <si>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</si>
  <si>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</si>
  <si>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</si>
  <si>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</si>
  <si>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</si>
  <si>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</si>
  <si>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</si>
  <si>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</si>
  <si>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</si>
  <si>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</si>
  <si>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</si>
  <si>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</si>
  <si>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</si>
  <si>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</si>
  <si>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</si>
  <si>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</si>
  <si>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</si>
  <si>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</si>
  <si>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</si>
  <si>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</si>
  <si>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</si>
  <si>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</si>
  <si>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</si>
  <si>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</si>
  <si>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</si>
  <si>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</si>
  <si>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</si>
  <si>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</si>
  <si>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</si>
  <si>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</si>
  <si>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</si>
  <si>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</si>
  <si>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</si>
  <si>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</si>
  <si>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</si>
  <si>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</si>
  <si>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</si>
  <si>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</si>
  <si>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</si>
  <si>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</si>
  <si>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</si>
  <si>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</si>
  <si>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</si>
  <si>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</si>
  <si>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</si>
  <si>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</si>
  <si>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</si>
  <si>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</si>
  <si>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</si>
  <si>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</si>
  <si>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</si>
  <si>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</si>
  <si>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</si>
  <si>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</si>
  <si>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</si>
  <si>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</si>
  <si>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</si>
  <si>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</si>
  <si>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</si>
  <si>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</si>
  <si>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</si>
  <si>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</si>
  <si>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</si>
  <si>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</si>
  <si>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</si>
  <si>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</si>
  <si>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</si>
  <si>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</si>
  <si>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</si>
  <si>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</si>
  <si>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</si>
  <si>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</si>
  <si>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</si>
  <si>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</si>
  <si>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</si>
  <si>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</si>
  <si>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</si>
  <si>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</si>
  <si>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</si>
  <si>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</si>
  <si>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</si>
  <si>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</si>
  <si>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</si>
  <si>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</si>
  <si>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</si>
  <si>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</si>
  <si>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</si>
  <si>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</si>
  <si>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</si>
  <si>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</si>
  <si>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</si>
  <si>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</si>
  <si>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</si>
  <si>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</si>
  <si>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</si>
  <si>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</si>
  <si>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</si>
  <si>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</si>
  <si>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</si>
  <si>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</si>
  <si>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</si>
  <si>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</si>
  <si>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</si>
  <si>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</si>
  <si>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</si>
  <si>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</si>
  <si>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</si>
  <si>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</si>
  <si>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</si>
  <si>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</si>
  <si>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</si>
  <si>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</si>
  <si>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</si>
  <si>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</si>
  <si>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</si>
  <si>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</si>
  <si>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</si>
  <si>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</si>
  <si>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</si>
  <si>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</si>
  <si>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</si>
  <si>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</si>
  <si>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</si>
  <si>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</si>
  <si>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</si>
  <si>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</si>
  <si>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</si>
  <si>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</si>
  <si>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</si>
  <si>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</si>
  <si>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</si>
  <si>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</si>
  <si>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</si>
  <si>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</si>
  <si>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</si>
  <si>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</si>
  <si>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</si>
  <si>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</si>
  <si>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</si>
  <si>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</si>
  <si>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</si>
  <si>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</si>
  <si>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</si>
  <si>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</si>
  <si>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</si>
  <si>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</si>
  <si>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</si>
  <si>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</si>
  <si>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</si>
  <si>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</si>
  <si>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</si>
  <si>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</si>
  <si>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</si>
  <si>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</si>
  <si>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</si>
  <si>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</si>
  <si>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</si>
  <si>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</si>
  <si>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</si>
  <si>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</si>
  <si>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</si>
  <si>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</si>
  <si>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</si>
  <si>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</si>
  <si>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</si>
  <si>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</si>
  <si>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</si>
  <si>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</si>
  <si>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</si>
  <si>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</si>
  <si>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</si>
  <si>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</si>
  <si>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</si>
  <si>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</si>
  <si>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</si>
  <si>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</si>
  <si>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</si>
  <si>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</si>
  <si>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</si>
  <si>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</si>
  <si>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</si>
  <si>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</si>
  <si>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</si>
  <si>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</si>
  <si>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</si>
  <si>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</si>
  <si>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</si>
  <si>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</si>
  <si>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</si>
  <si>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</si>
  <si>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</si>
  <si>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</si>
  <si>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</si>
  <si>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</si>
  <si>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</si>
  <si>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</si>
  <si>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</si>
  <si>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</si>
  <si>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</si>
  <si>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</si>
  <si>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</si>
  <si>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</si>
  <si>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</si>
  <si>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</si>
  <si>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</si>
  <si>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</si>
  <si>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</si>
  <si>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</si>
  <si>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</si>
  <si>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</si>
  <si>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</si>
  <si>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</si>
  <si>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</si>
  <si>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</si>
  <si>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</si>
  <si>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</si>
  <si>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</si>
  <si>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</si>
  <si>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</si>
  <si>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</si>
  <si>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</si>
  <si>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</si>
  <si>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</si>
  <si>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</si>
  <si>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</si>
  <si>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</si>
  <si>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</si>
  <si>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</si>
  <si>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</si>
  <si>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</si>
  <si>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</si>
  <si>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</si>
  <si>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</si>
  <si>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</si>
  <si>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</si>
  <si>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</si>
  <si>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</si>
  <si>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</si>
  <si>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</si>
  <si>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</si>
  <si>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</si>
  <si>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</si>
  <si>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</si>
  <si>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</si>
  <si>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</si>
  <si>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</si>
  <si>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</si>
  <si>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</si>
  <si>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</si>
  <si>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</si>
  <si>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</si>
  <si>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</si>
  <si>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</si>
  <si>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</si>
  <si>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</si>
  <si>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</si>
  <si>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</si>
  <si>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</si>
  <si>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</si>
  <si>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</si>
  <si>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</si>
  <si>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</si>
  <si>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</si>
  <si>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</si>
  <si>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</si>
  <si>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</si>
  <si>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</si>
  <si>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</si>
  <si>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</si>
  <si>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</si>
  <si>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</si>
  <si>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</si>
  <si>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</si>
  <si>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</si>
  <si>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</si>
  <si>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</si>
  <si>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</si>
  <si>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</si>
  <si>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</si>
  <si>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</si>
  <si>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</si>
  <si>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</si>
  <si>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</si>
  <si>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</si>
  <si>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</si>
  <si>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</si>
  <si>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</si>
  <si>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</si>
  <si>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</si>
  <si>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</si>
  <si>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</si>
  <si>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</si>
  <si>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</si>
  <si>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</si>
  <si>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</si>
  <si>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</si>
  <si>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</si>
  <si>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</si>
  <si>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</si>
  <si>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</si>
  <si>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</si>
  <si>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</si>
  <si>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</si>
  <si>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</si>
  <si>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</si>
  <si>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</si>
  <si>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</si>
  <si>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</si>
  <si>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</si>
  <si>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</si>
  <si>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</si>
  <si>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</si>
  <si>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</si>
  <si>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</si>
  <si>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</si>
  <si>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</si>
  <si>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</si>
  <si>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</si>
  <si>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</si>
  <si>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</si>
  <si>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</si>
  <si>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</si>
  <si>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</si>
  <si>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</si>
  <si>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</si>
  <si>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</si>
  <si>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</si>
  <si>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</si>
  <si>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</si>
  <si>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</si>
  <si>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</si>
  <si>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</si>
  <si>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</si>
  <si>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</si>
  <si>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</si>
  <si>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</si>
  <si>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</si>
  <si>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</si>
  <si>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</si>
  <si>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</si>
  <si>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</si>
  <si>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</si>
  <si>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</si>
  <si>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</si>
  <si>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</si>
  <si>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</si>
  <si>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</si>
  <si>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</si>
  <si>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</si>
  <si>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</si>
  <si>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</si>
  <si>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</si>
  <si>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</si>
  <si>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</si>
  <si>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</si>
  <si>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</si>
  <si>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</si>
  <si>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</si>
  <si>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</si>
  <si>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</si>
  <si>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</si>
  <si>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</si>
  <si>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</si>
  <si>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</si>
  <si>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</si>
  <si>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</si>
  <si>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</si>
  <si>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</si>
  <si>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</si>
  <si>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</si>
  <si>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</si>
  <si>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</si>
  <si>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</si>
  <si>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</si>
  <si>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</si>
  <si>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</si>
  <si>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</si>
  <si>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</si>
  <si>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</si>
  <si>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</si>
  <si>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</si>
  <si>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</si>
  <si>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</si>
  <si>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</si>
  <si>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</si>
  <si>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</si>
  <si>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</si>
  <si>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</si>
  <si>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</si>
  <si>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</si>
  <si>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</si>
  <si>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</si>
  <si>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</si>
  <si>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</si>
  <si>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</si>
  <si>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</si>
  <si>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</si>
  <si>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</si>
  <si>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</si>
  <si>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</si>
  <si>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</si>
  <si>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</si>
  <si>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</si>
  <si>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</si>
  <si>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</si>
  <si>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</si>
  <si>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</si>
  <si>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</si>
  <si>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</si>
  <si>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</si>
  <si>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</si>
  <si>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</si>
  <si>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</si>
  <si>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</si>
  <si>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</si>
  <si>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</si>
  <si>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</si>
  <si>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</si>
  <si>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</si>
  <si>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</si>
  <si>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</si>
  <si>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</si>
  <si>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</si>
  <si>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</si>
  <si>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</si>
  <si>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</si>
  <si>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</si>
  <si>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</si>
  <si>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</si>
  <si>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</si>
  <si>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</si>
  <si>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</si>
  <si>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</si>
  <si>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</si>
  <si>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</si>
  <si>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</si>
  <si>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</si>
  <si>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</si>
  <si>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</si>
  <si>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</si>
  <si>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</si>
  <si>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</si>
  <si>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</si>
  <si>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</si>
  <si>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</si>
  <si>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</si>
  <si>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</si>
  <si>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</si>
  <si>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</si>
  <si>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</si>
  <si>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</si>
  <si>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</si>
  <si>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</si>
  <si>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</si>
  <si>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</si>
  <si>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</si>
  <si>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</si>
  <si>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</si>
  <si>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</si>
  <si>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</si>
  <si>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</si>
  <si>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</si>
  <si>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</si>
  <si>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</si>
  <si>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</si>
  <si>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</si>
  <si>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</si>
  <si>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</si>
  <si>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</si>
  <si>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</si>
  <si>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</si>
  <si>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</si>
  <si>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</si>
  <si>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</si>
  <si>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</si>
  <si>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</si>
  <si>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</si>
  <si>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</si>
  <si>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</si>
  <si>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</si>
  <si>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</si>
  <si>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</si>
  <si>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</si>
  <si>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</si>
  <si>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</si>
  <si>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</si>
  <si>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</si>
  <si>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</si>
  <si>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</si>
  <si>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</si>
  <si>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</si>
  <si>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</si>
  <si>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</si>
  <si>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</si>
  <si>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</si>
  <si>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</si>
  <si>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</si>
  <si>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</si>
  <si>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</si>
  <si>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</si>
  <si>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</si>
  <si>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</si>
  <si>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</si>
  <si>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</si>
  <si>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</si>
  <si>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</si>
  <si>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</si>
  <si>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</si>
  <si>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</si>
  <si>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</si>
  <si>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</si>
  <si>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</si>
  <si>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</si>
  <si>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</si>
  <si>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</si>
  <si>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</si>
  <si>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</si>
  <si>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</si>
  <si>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</si>
  <si>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</si>
  <si>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</si>
  <si>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</si>
  <si>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</si>
  <si>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</si>
  <si>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</si>
  <si>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</si>
  <si>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</si>
  <si>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</si>
  <si>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</si>
  <si>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</si>
  <si>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</si>
  <si>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</si>
  <si>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</si>
  <si>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</si>
  <si>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</si>
  <si>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</si>
  <si>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</si>
  <si>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</si>
  <si>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</si>
  <si>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</si>
  <si>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</si>
  <si>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</si>
  <si>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</si>
  <si>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</si>
  <si>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</si>
  <si>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</si>
  <si>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</si>
  <si>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</si>
  <si>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</si>
  <si>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</si>
  <si>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</si>
  <si>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</si>
  <si>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</si>
  <si>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</si>
  <si>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</si>
  <si>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</si>
  <si>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</si>
  <si>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</si>
  <si>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</si>
  <si>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</si>
  <si>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</si>
  <si>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</si>
  <si>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</si>
  <si>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</si>
  <si>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</si>
  <si>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</si>
  <si>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</si>
  <si>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</si>
  <si>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</si>
  <si>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</si>
  <si>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</si>
  <si>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</si>
  <si>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</si>
  <si>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</si>
  <si>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</si>
  <si>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</si>
  <si>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</si>
  <si>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</si>
  <si>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</si>
  <si>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</si>
  <si>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</si>
  <si>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</si>
  <si>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</si>
  <si>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</si>
  <si>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</si>
  <si>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</si>
  <si>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</si>
  <si>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</si>
  <si>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</si>
  <si>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</si>
  <si>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</si>
  <si>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</si>
  <si>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</si>
  <si>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</si>
  <si>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</si>
  <si>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</si>
  <si>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</si>
  <si>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</si>
  <si>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</si>
  <si>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</si>
  <si>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</si>
  <si>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</si>
  <si>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</si>
  <si>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</si>
  <si>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</si>
  <si>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</si>
  <si>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</si>
  <si>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</si>
  <si>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</si>
  <si>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</si>
  <si>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</si>
  <si>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</si>
  <si>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</si>
  <si>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</si>
  <si>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</si>
  <si>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</si>
  <si>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</si>
  <si>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</si>
  <si>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</si>
  <si>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</si>
  <si>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</si>
  <si>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</si>
  <si>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</si>
  <si>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</si>
  <si>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</si>
  <si>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</si>
  <si>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</si>
  <si>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</si>
  <si>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</si>
  <si>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</si>
  <si>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</si>
  <si>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</si>
  <si>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</si>
  <si>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</si>
  <si>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</si>
  <si>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</si>
  <si>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</si>
  <si>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</si>
  <si>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</si>
  <si>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</si>
  <si>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</si>
  <si>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</si>
  <si>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</si>
  <si>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</si>
  <si>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</si>
  <si>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</si>
  <si>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</si>
  <si>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</si>
  <si>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</si>
  <si>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</si>
  <si>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</si>
  <si>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</si>
  <si>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</si>
  <si>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</si>
  <si>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</si>
  <si>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</si>
  <si>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</si>
  <si>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</si>
  <si>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</si>
  <si>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</si>
  <si>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</si>
  <si>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</si>
  <si>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</si>
  <si>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</si>
  <si>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</si>
  <si>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</si>
  <si>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</si>
  <si>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</si>
  <si>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</si>
  <si>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</si>
  <si>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</si>
  <si>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</si>
  <si>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</si>
  <si>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</si>
  <si>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</si>
  <si>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</si>
  <si>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</si>
  <si>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</si>
  <si>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</si>
  <si>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</si>
  <si>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</si>
  <si>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</si>
  <si>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</si>
  <si>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</si>
  <si>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</si>
  <si>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</si>
  <si>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</si>
  <si>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</si>
  <si>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</si>
  <si>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</si>
  <si>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</si>
  <si>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</si>
  <si>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</si>
  <si>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</si>
  <si>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</si>
  <si>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</si>
  <si>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</si>
  <si>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</si>
  <si>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</si>
  <si>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</si>
  <si>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</si>
  <si>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</si>
  <si>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</si>
  <si>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</si>
  <si>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</si>
  <si>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</si>
  <si>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</si>
  <si>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</si>
  <si>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</si>
  <si>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</si>
  <si>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</si>
  <si>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</si>
  <si>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</si>
  <si>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</si>
  <si>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</si>
  <si>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</si>
  <si>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</si>
  <si>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</si>
  <si>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</si>
  <si>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</si>
  <si>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</si>
  <si>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</si>
  <si>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</si>
  <si>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</si>
  <si>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</si>
  <si>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</si>
  <si>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</si>
  <si>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</si>
  <si>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</si>
  <si>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</si>
  <si>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</si>
  <si>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</si>
  <si>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</si>
  <si>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</si>
  <si>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</si>
  <si>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</si>
  <si>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</si>
  <si>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</si>
  <si>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</si>
  <si>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</si>
  <si>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</si>
  <si>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</si>
  <si>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</si>
  <si>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</si>
  <si>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</si>
  <si>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</si>
  <si>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</si>
  <si>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</si>
  <si>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</si>
  <si>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</si>
  <si>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</si>
  <si>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</si>
  <si>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</si>
  <si>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</si>
  <si>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</si>
  <si>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</si>
  <si>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</si>
  <si>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</si>
  <si>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</si>
  <si>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</si>
  <si>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</si>
  <si>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</si>
  <si>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</si>
  <si>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</si>
  <si>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</si>
  <si>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</si>
  <si>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</si>
  <si>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</si>
  <si>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</si>
  <si>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</si>
  <si>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</si>
  <si>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</si>
  <si>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</si>
  <si>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</si>
  <si>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</si>
  <si>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</si>
  <si>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</si>
  <si>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</si>
  <si>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</si>
  <si>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</si>
  <si>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</si>
  <si>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</si>
  <si>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</si>
  <si>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</si>
  <si>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</si>
  <si>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</si>
  <si>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</si>
  <si>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</si>
  <si>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</si>
  <si>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</si>
  <si>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</si>
  <si>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</si>
  <si>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</si>
  <si>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</si>
  <si>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</si>
  <si>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</si>
  <si>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</si>
  <si>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</si>
  <si>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</si>
  <si>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</si>
  <si>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</si>
  <si>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</si>
  <si>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</si>
  <si>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</si>
  <si>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</si>
  <si>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</si>
  <si>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</si>
  <si>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</si>
  <si>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</si>
  <si>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</si>
  <si>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</si>
  <si>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</si>
  <si>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</si>
  <si>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</si>
  <si>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</si>
  <si>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</si>
  <si>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</si>
  <si>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</si>
  <si>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</si>
  <si>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</si>
  <si>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</si>
  <si>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</si>
  <si>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</si>
  <si>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</si>
  <si>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</si>
  <si>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</si>
  <si>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</si>
  <si>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</si>
  <si>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</si>
  <si>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</si>
  <si>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</si>
  <si>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</si>
  <si>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</si>
  <si>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</si>
  <si>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</si>
  <si>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</si>
  <si>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</si>
  <si>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</si>
  <si>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</si>
  <si>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</si>
  <si>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</si>
  <si>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</si>
  <si>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</si>
  <si>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</si>
  <si>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</si>
  <si>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</si>
  <si>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</si>
  <si>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</si>
  <si>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</si>
  <si>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</si>
  <si>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</si>
  <si>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</si>
  <si>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</si>
  <si>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</si>
  <si>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</si>
  <si>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</si>
  <si>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</si>
  <si>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</si>
  <si>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</si>
  <si>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</si>
  <si>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</si>
  <si>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</si>
  <si>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</si>
  <si>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</si>
  <si>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</si>
  <si>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</si>
  <si>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</si>
  <si>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</si>
  <si>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</si>
  <si>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</si>
  <si>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</si>
  <si>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</si>
  <si>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</si>
  <si>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</si>
  <si>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</si>
  <si>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</si>
  <si>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</si>
  <si>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</si>
  <si>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</si>
  <si>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</si>
  <si>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</si>
  <si>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</si>
  <si>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</si>
  <si>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</si>
  <si>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</si>
  <si>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</si>
  <si>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</si>
  <si>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</si>
  <si>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</si>
  <si>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</si>
  <si>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</si>
  <si>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</si>
  <si>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</si>
  <si>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</si>
  <si>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</si>
  <si>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</si>
  <si>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</si>
  <si>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</si>
  <si>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</si>
  <si>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</si>
  <si>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</si>
  <si>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</si>
  <si>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</si>
  <si>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</si>
  <si>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</si>
  <si>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</si>
  <si>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</si>
  <si>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</si>
  <si>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</si>
  <si>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</si>
  <si>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</si>
  <si>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</si>
  <si>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</si>
  <si>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</si>
  <si>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</si>
  <si>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</si>
  <si>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</si>
  <si>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</si>
  <si>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</si>
  <si>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</si>
  <si>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</si>
  <si>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</si>
  <si>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</si>
  <si>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</si>
  <si>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</si>
  <si>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</si>
  <si>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</si>
  <si>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</si>
  <si>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</si>
  <si>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</si>
  <si>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</si>
  <si>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</si>
  <si>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</si>
  <si>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</si>
  <si>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</si>
  <si>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</si>
  <si>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</si>
  <si>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</si>
  <si>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</si>
  <si>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</si>
  <si>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</si>
  <si>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</si>
  <si>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</si>
  <si>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</si>
  <si>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</si>
  <si>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</si>
  <si>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</si>
  <si>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</si>
  <si>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</si>
  <si>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</si>
  <si>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</si>
  <si>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</si>
  <si>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</si>
  <si>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</si>
  <si>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</si>
  <si>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</si>
  <si>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</si>
  <si>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</si>
  <si>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</si>
  <si>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</si>
  <si>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</si>
  <si>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</si>
  <si>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</si>
  <si>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</si>
  <si>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</si>
  <si>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</si>
  <si>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</si>
  <si>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</si>
  <si>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</si>
  <si>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</si>
  <si>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</si>
  <si>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</si>
  <si>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</si>
  <si>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</si>
  <si>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</si>
  <si>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</si>
  <si>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</si>
  <si>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</si>
  <si>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</si>
  <si>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</si>
  <si>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</si>
  <si>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</si>
  <si>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</si>
  <si>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</si>
  <si>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</si>
  <si>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</si>
  <si>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</si>
  <si>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</si>
  <si>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</si>
  <si>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</si>
  <si>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</si>
  <si>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</si>
  <si>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</si>
  <si>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</si>
  <si>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</si>
  <si>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</si>
  <si>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</si>
  <si>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</si>
  <si>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</si>
  <si>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</si>
  <si>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</si>
  <si>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</si>
  <si>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</si>
  <si>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</si>
  <si>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</si>
  <si>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</si>
  <si>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</si>
  <si>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</si>
  <si>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</si>
  <si>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</si>
  <si>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</si>
  <si>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</si>
  <si>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</si>
  <si>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</si>
  <si>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</si>
  <si>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</si>
  <si>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</si>
  <si>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</si>
  <si>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</si>
  <si>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</si>
  <si>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</si>
  <si>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</si>
  <si>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</si>
  <si>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</si>
  <si>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</si>
  <si>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</si>
  <si>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</si>
  <si>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</si>
  <si>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</si>
  <si>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</si>
  <si>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</si>
  <si>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</si>
  <si>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</si>
  <si>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</si>
  <si>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</si>
  <si>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</si>
  <si>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</si>
  <si>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</si>
  <si>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</si>
  <si>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</si>
  <si>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</si>
  <si>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</si>
  <si>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</si>
  <si>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</si>
  <si>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</si>
  <si>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</si>
  <si>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</si>
  <si>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</si>
  <si>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</si>
  <si>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</si>
  <si>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</si>
  <si>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</si>
  <si>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</si>
  <si>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</si>
  <si>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</si>
  <si>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</si>
  <si>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</si>
  <si>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</si>
  <si>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</si>
  <si>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</si>
  <si>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</si>
  <si>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</si>
  <si>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</si>
  <si>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</si>
  <si>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</si>
  <si>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</si>
  <si>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</si>
  <si>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</si>
  <si>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</si>
  <si>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</si>
  <si>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</si>
  <si>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</si>
  <si>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</si>
  <si>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</si>
  <si>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</si>
  <si>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</si>
  <si>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</si>
  <si>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</si>
  <si>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</si>
  <si>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</si>
  <si>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</si>
  <si>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</si>
  <si>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</si>
  <si>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</si>
  <si>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</si>
  <si>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</si>
  <si>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</si>
  <si>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</si>
  <si>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</si>
  <si>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</si>
  <si>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</si>
  <si>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</si>
  <si>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</si>
  <si>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</si>
  <si>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</si>
  <si>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</si>
  <si>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</si>
  <si>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</si>
  <si>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</si>
  <si>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</si>
  <si>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</si>
  <si>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</si>
  <si>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</si>
  <si>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</si>
  <si>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</si>
  <si>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</si>
  <si>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</si>
  <si>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</si>
  <si>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</si>
  <si>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</si>
  <si>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</si>
  <si>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</si>
  <si>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</si>
  <si>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</si>
  <si>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</si>
  <si>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</si>
  <si>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</si>
  <si>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</si>
  <si>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</si>
  <si>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</si>
  <si>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</si>
  <si>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</si>
  <si>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</si>
  <si>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</si>
  <si>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</si>
  <si>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</si>
  <si>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</si>
  <si>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</si>
  <si>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</si>
  <si>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</si>
  <si>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</si>
  <si>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</si>
  <si>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</si>
  <si>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</si>
  <si>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</si>
  <si>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</si>
  <si>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</si>
  <si>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</si>
  <si>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</si>
  <si>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</si>
  <si>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</si>
  <si>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</si>
  <si>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</si>
  <si>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</si>
  <si>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</si>
  <si>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</si>
  <si>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</si>
  <si>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</si>
  <si>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</si>
  <si>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</si>
  <si>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</si>
  <si>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</si>
  <si>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</si>
  <si>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</si>
  <si>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</si>
  <si>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</si>
  <si>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</si>
  <si>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</si>
  <si>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</si>
  <si>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</si>
  <si>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</si>
  <si>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</si>
  <si>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</si>
  <si>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</si>
  <si>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</si>
  <si>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</si>
  <si>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</si>
  <si>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</si>
  <si>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</si>
  <si>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</si>
  <si>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</si>
  <si>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</si>
  <si>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</si>
  <si>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</si>
  <si>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</si>
  <si>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</si>
  <si>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</si>
  <si>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</si>
  <si>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</si>
  <si>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</si>
  <si>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</si>
  <si>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</si>
  <si>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</si>
  <si>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</si>
  <si>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</si>
  <si>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</si>
  <si>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</si>
  <si>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</si>
  <si>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</si>
  <si>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</si>
  <si>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</si>
  <si>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</si>
  <si>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</si>
  <si>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</si>
  <si>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</si>
  <si>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</si>
  <si>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</si>
  <si>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</si>
  <si>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</si>
  <si>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</si>
  <si>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</si>
  <si>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</si>
  <si>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</si>
  <si>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</si>
  <si>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</si>
  <si>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</si>
  <si>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</si>
  <si>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</si>
  <si>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</si>
  <si>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</si>
  <si>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</si>
  <si>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</si>
  <si>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</si>
  <si>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</si>
  <si>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</si>
  <si>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</si>
  <si>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</si>
  <si>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</si>
  <si>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</si>
  <si>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</si>
  <si>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</si>
  <si>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</si>
  <si>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</si>
  <si>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</si>
  <si>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</si>
  <si>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</si>
  <si>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</si>
  <si>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</si>
  <si>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</si>
  <si>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</si>
  <si>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</si>
  <si>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</si>
  <si>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</si>
  <si>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</si>
  <si>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</si>
  <si>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</si>
  <si>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</si>
  <si>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</si>
  <si>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</si>
  <si>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</si>
  <si>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</si>
  <si>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</si>
  <si>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</si>
  <si>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</si>
  <si>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</si>
  <si>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</si>
  <si>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</si>
  <si>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</si>
  <si>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</si>
  <si>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</si>
  <si>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</si>
  <si>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</si>
  <si>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</si>
  <si>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</si>
  <si>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</si>
  <si>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</si>
  <si>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</si>
  <si>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</si>
  <si>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</si>
  <si>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</si>
  <si>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</si>
  <si>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</si>
  <si>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</si>
  <si>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</si>
  <si>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</si>
  <si>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</si>
  <si>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</si>
  <si>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</si>
  <si>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</si>
  <si>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</si>
  <si>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</si>
  <si>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</si>
  <si>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</si>
  <si>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</si>
  <si>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</si>
  <si>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</si>
  <si>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</si>
  <si>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</si>
  <si>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</si>
  <si>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</si>
  <si>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</si>
  <si>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</si>
  <si>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</si>
  <si>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</si>
  <si>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</si>
  <si>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</si>
  <si>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</si>
  <si>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</si>
  <si>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</si>
  <si>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</si>
  <si>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</si>
  <si>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</si>
  <si>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</si>
  <si>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</si>
  <si>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</si>
  <si>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</si>
  <si>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</si>
  <si>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</si>
  <si>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</si>
  <si>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</si>
  <si>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</si>
  <si>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</si>
  <si>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</si>
  <si>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</si>
  <si>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</si>
  <si>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</si>
  <si>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</si>
  <si>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</si>
  <si>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</si>
  <si>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</si>
  <si>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</si>
  <si>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</si>
  <si>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</si>
  <si>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</si>
  <si>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</si>
  <si>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</si>
  <si>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</si>
  <si>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</si>
  <si>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</si>
  <si>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</si>
  <si>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</si>
  <si>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</si>
  <si>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</si>
  <si>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</si>
  <si>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</si>
  <si>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</si>
  <si>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</si>
  <si>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</si>
  <si>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</si>
  <si>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</si>
  <si>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</si>
  <si>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</si>
  <si>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</si>
  <si>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</si>
  <si>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</si>
  <si>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</si>
  <si>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</si>
  <si>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</si>
  <si>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</si>
  <si>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</si>
  <si>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</si>
  <si>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</si>
  <si>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</si>
  <si>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</si>
  <si>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</si>
  <si>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</si>
  <si>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</si>
  <si>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</si>
  <si>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</si>
  <si>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</si>
  <si>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</si>
  <si>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</si>
  <si>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</si>
  <si>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</si>
  <si>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</si>
  <si>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</si>
  <si>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</si>
  <si>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</si>
  <si>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</si>
  <si>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</si>
  <si>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</si>
  <si>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</si>
  <si>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</si>
  <si>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</si>
  <si>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</si>
  <si>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</si>
  <si>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</si>
  <si>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</si>
  <si>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</si>
  <si>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</si>
  <si>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</si>
  <si>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</si>
  <si>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</si>
  <si>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</si>
  <si>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</si>
  <si>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</si>
  <si>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</si>
  <si>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</si>
  <si>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</si>
  <si>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</si>
  <si>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</si>
  <si>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</si>
  <si>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</si>
  <si>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</si>
  <si>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</si>
  <si>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</si>
  <si>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</si>
  <si>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</si>
  <si>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</si>
  <si>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</si>
  <si>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</si>
  <si>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</si>
  <si>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</si>
  <si>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</si>
  <si>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</si>
  <si>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</si>
  <si>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</si>
  <si>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</si>
  <si>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</si>
  <si>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</si>
  <si>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</si>
  <si>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</si>
  <si>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</si>
  <si>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</si>
  <si>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</si>
  <si>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</si>
  <si>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</si>
  <si>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</si>
  <si>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</si>
  <si>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</si>
  <si>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</si>
  <si>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</si>
  <si>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</si>
  <si>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</si>
  <si>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</si>
  <si>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</si>
  <si>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</si>
  <si>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</si>
  <si>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</si>
  <si>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</si>
  <si>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</si>
  <si>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</si>
  <si>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</si>
  <si>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</si>
  <si>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</si>
  <si>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</si>
  <si>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</si>
  <si>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</si>
  <si>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</si>
  <si>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</si>
  <si>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</si>
  <si>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</si>
  <si>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</si>
  <si>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</si>
  <si>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</si>
  <si>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</si>
  <si>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</si>
  <si>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</si>
  <si>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</si>
  <si>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</si>
  <si>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</si>
  <si>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</si>
  <si>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</si>
  <si>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</si>
  <si>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</si>
  <si>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</si>
  <si>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</si>
  <si>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</si>
  <si>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</si>
  <si>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</si>
  <si>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</si>
  <si>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</si>
  <si>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</si>
  <si>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</si>
  <si>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</si>
  <si>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</si>
  <si>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</si>
  <si>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</si>
  <si>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</si>
  <si>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</si>
  <si>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</si>
  <si>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</si>
  <si>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</si>
  <si>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</si>
  <si>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</si>
  <si>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</si>
  <si>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</si>
  <si>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</si>
  <si>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</si>
  <si>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</si>
  <si>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</si>
  <si>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</si>
  <si>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</si>
  <si>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</si>
  <si>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</si>
  <si>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</si>
  <si>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</si>
  <si>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</si>
  <si>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</si>
  <si>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</si>
  <si>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</si>
  <si>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</si>
  <si>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</si>
  <si>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</si>
  <si>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</si>
  <si>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</si>
  <si>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</si>
  <si>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</si>
  <si>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</si>
  <si>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</si>
  <si>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</si>
  <si>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</si>
  <si>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</si>
  <si>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</si>
  <si>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</si>
  <si>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</si>
  <si>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</si>
  <si>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</si>
  <si>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</si>
  <si>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</si>
  <si>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</si>
  <si>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</si>
  <si>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</si>
  <si>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</si>
  <si>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</si>
  <si>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</si>
  <si>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</si>
  <si>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</si>
  <si>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</si>
  <si>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</si>
  <si>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</si>
  <si>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</si>
  <si>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</si>
  <si>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</si>
  <si>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</si>
  <si>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</si>
  <si>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</si>
  <si>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</si>
  <si>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</si>
  <si>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</si>
  <si>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</si>
  <si>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</si>
  <si>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</si>
  <si>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</si>
  <si>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</si>
  <si>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</si>
  <si>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</si>
  <si>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</si>
  <si>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</si>
  <si>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</si>
  <si>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</si>
  <si>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</si>
  <si>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</si>
  <si>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</si>
  <si>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</si>
  <si>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</si>
  <si>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</si>
  <si>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</si>
  <si>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</si>
  <si>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</si>
  <si>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</si>
  <si>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</si>
  <si>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</si>
  <si>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</si>
  <si>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</si>
  <si>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</si>
  <si>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</si>
  <si>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</si>
  <si>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</si>
  <si>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</si>
  <si>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</si>
  <si>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</si>
  <si>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</si>
  <si>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</si>
  <si>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</si>
  <si>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</si>
  <si>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</si>
  <si>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</si>
  <si>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</si>
  <si>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</si>
  <si>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</si>
  <si>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</si>
  <si>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</si>
  <si>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</si>
  <si>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</si>
  <si>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</si>
  <si>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</si>
  <si>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</si>
  <si>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</si>
  <si>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</si>
  <si>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</si>
  <si>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</si>
  <si>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</si>
  <si>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</si>
  <si>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</si>
  <si>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</si>
  <si>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</si>
  <si>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</si>
  <si>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</si>
  <si>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</si>
  <si>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</si>
  <si>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</si>
  <si>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</si>
  <si>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</si>
  <si>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</si>
  <si>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</si>
  <si>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</si>
  <si>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</si>
  <si>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</si>
  <si>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</si>
  <si>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</si>
  <si>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</si>
  <si>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</si>
  <si>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</si>
  <si>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</si>
  <si>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</si>
  <si>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</si>
  <si>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</si>
  <si>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</si>
  <si>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</si>
  <si>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</si>
  <si>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</si>
  <si>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</si>
  <si>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</si>
  <si>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</si>
  <si>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</si>
  <si>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</si>
  <si>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</si>
  <si>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</si>
  <si>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</si>
  <si>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</si>
  <si>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</si>
  <si>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</si>
  <si>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</si>
  <si>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</si>
  <si>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</si>
  <si>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</si>
  <si>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</si>
  <si>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</si>
  <si>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</si>
  <si>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</si>
  <si>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</si>
  <si>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</si>
  <si>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</si>
  <si>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</si>
  <si>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</si>
  <si>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</si>
  <si>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</si>
  <si>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</si>
  <si>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</si>
  <si>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</si>
  <si>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</si>
  <si>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</si>
  <si>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</si>
  <si>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</si>
  <si>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</si>
  <si>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</si>
  <si>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</si>
  <si>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</si>
  <si>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</si>
  <si>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</si>
  <si>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</si>
  <si>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</si>
  <si>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</si>
  <si>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</si>
  <si>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</si>
  <si>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</si>
  <si>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</si>
  <si>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</si>
  <si>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</si>
  <si>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</si>
  <si>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</si>
  <si>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</si>
  <si>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</si>
  <si>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</si>
  <si>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</si>
  <si>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</si>
  <si>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</si>
  <si>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</si>
  <si>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</si>
  <si>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</si>
  <si>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</si>
  <si>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</si>
  <si>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</si>
  <si>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</si>
  <si>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</si>
  <si>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</si>
  <si>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</si>
  <si>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</si>
  <si>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</si>
  <si>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</si>
  <si>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</si>
  <si>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</si>
  <si>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</si>
  <si>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</si>
  <si>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</si>
  <si>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</si>
  <si>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</si>
  <si>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</si>
  <si>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</si>
  <si>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</si>
  <si>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</si>
  <si>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</si>
  <si>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</si>
  <si>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</si>
  <si>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</si>
  <si>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</si>
  <si>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</si>
  <si>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</si>
  <si>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</si>
  <si>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</si>
  <si>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</si>
  <si>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</si>
  <si>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</si>
  <si>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</si>
  <si>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</si>
  <si>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</si>
  <si>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</si>
  <si>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</si>
  <si>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</si>
  <si>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</si>
  <si>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</si>
  <si>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</si>
  <si>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</si>
  <si>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</si>
  <si>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</si>
  <si>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</si>
  <si>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</si>
  <si>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</si>
  <si>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</si>
  <si>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</si>
  <si>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</si>
  <si>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</si>
  <si>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</si>
  <si>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</si>
  <si>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</si>
  <si>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</si>
  <si>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</si>
  <si>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</si>
  <si>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</si>
  <si>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</si>
  <si>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</si>
  <si>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</si>
  <si>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</si>
  <si>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</si>
  <si>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</si>
  <si>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</si>
  <si>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</si>
  <si>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</si>
  <si>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</si>
  <si>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</si>
  <si>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</si>
  <si>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</si>
  <si>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</si>
  <si>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</si>
  <si>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</si>
  <si>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</si>
  <si>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</si>
  <si>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</si>
  <si>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</si>
  <si>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</si>
  <si>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</si>
  <si>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</si>
  <si>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</si>
  <si>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</si>
  <si>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</si>
  <si>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</si>
  <si>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</si>
  <si>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</si>
  <si>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</si>
  <si>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</si>
  <si>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</si>
  <si>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</si>
  <si>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</si>
  <si>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</si>
  <si>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</si>
  <si>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</si>
  <si>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</si>
  <si>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</si>
  <si>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</si>
  <si>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</si>
  <si>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</si>
  <si>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</si>
  <si>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</si>
  <si>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</si>
  <si>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</si>
  <si>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</si>
  <si>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</si>
  <si>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</si>
  <si>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</si>
  <si>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</si>
  <si>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</si>
  <si>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</si>
  <si>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</si>
  <si>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</si>
  <si>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</si>
  <si>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</si>
  <si>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</si>
  <si>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</si>
  <si>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</si>
  <si>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</si>
  <si>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</si>
  <si>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</si>
  <si>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</si>
  <si>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</si>
  <si>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</si>
  <si>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</si>
  <si>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</si>
  <si>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</si>
  <si>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</si>
  <si>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</si>
  <si>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</si>
  <si>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</si>
  <si>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</si>
  <si>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</si>
  <si>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</si>
  <si>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</si>
  <si>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</si>
  <si>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</si>
  <si>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</si>
  <si>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</si>
  <si>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</si>
  <si>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</si>
  <si>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</si>
  <si>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</si>
  <si>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</si>
  <si>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</si>
  <si>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</si>
  <si>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</si>
  <si>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</si>
  <si>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</si>
  <si>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</si>
  <si>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</si>
  <si>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</si>
  <si>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</si>
  <si>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</si>
  <si>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</si>
  <si>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</si>
  <si>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</si>
  <si>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</si>
  <si>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</si>
  <si>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</si>
  <si>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</si>
  <si>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</si>
  <si>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</si>
  <si>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</si>
  <si>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</si>
  <si>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</si>
  <si>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</si>
  <si>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</si>
  <si>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</si>
  <si>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</si>
  <si>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</si>
  <si>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</si>
  <si>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</si>
  <si>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</si>
  <si>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</si>
  <si>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</si>
  <si>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</si>
  <si>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</si>
  <si>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</si>
  <si>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</si>
  <si>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</si>
  <si>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</si>
  <si>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</si>
  <si>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</si>
  <si>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</si>
  <si>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</si>
  <si>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</si>
  <si>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</si>
  <si>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</si>
  <si>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</si>
  <si>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</si>
  <si>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</si>
  <si>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</si>
  <si>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</si>
  <si>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</si>
  <si>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</si>
  <si>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</si>
  <si>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</si>
  <si>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</si>
  <si>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</si>
  <si>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</si>
  <si>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</si>
  <si>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</si>
  <si>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</si>
  <si>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</si>
  <si>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</si>
  <si>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</si>
  <si>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</si>
  <si>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</si>
  <si>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</si>
  <si>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</si>
  <si>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</si>
  <si>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</si>
  <si>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</si>
  <si>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</si>
  <si>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</si>
  <si>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</si>
  <si>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</si>
  <si>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</si>
  <si>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</si>
  <si>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</si>
  <si>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</si>
  <si>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</si>
  <si>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</si>
  <si>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</si>
  <si>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</si>
  <si>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</si>
  <si>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</si>
  <si>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</si>
  <si>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</si>
  <si>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</si>
  <si>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</si>
  <si>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</si>
  <si>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</si>
  <si>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</si>
  <si>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</si>
  <si>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</si>
  <si>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</si>
  <si>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</si>
  <si>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</si>
  <si>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</si>
  <si>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</si>
  <si>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</si>
  <si>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</si>
  <si>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</si>
  <si>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</si>
  <si>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</si>
  <si>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</si>
  <si>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</si>
  <si>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</si>
  <si>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</si>
  <si>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</si>
  <si>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</si>
  <si>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</si>
  <si>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</si>
  <si>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</si>
  <si>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</si>
  <si>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</si>
  <si>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</si>
  <si>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</si>
  <si>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</si>
  <si>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</si>
  <si>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</si>
  <si>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</si>
  <si>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</si>
  <si>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</si>
  <si>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</si>
  <si>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</si>
  <si>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</si>
  <si>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</si>
  <si>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</si>
  <si>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</si>
  <si>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</si>
  <si>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</si>
  <si>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</si>
  <si>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</si>
  <si>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</si>
  <si>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</si>
  <si>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</si>
  <si>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</si>
  <si>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</si>
  <si>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</si>
  <si>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</si>
  <si>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</si>
  <si>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</si>
  <si>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</si>
  <si>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</si>
  <si>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</si>
  <si>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</si>
  <si>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</si>
  <si>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</si>
  <si>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</si>
  <si>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</si>
  <si>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</si>
  <si>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</si>
  <si>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</si>
  <si>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</si>
  <si>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</si>
  <si>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</si>
  <si>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</si>
  <si>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</si>
  <si>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</si>
  <si>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</si>
  <si>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</si>
  <si>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</si>
  <si>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</si>
  <si>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</si>
  <si>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</si>
  <si>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</si>
  <si>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</si>
  <si>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</si>
  <si>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</si>
  <si>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</si>
  <si>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</si>
  <si>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</si>
  <si>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</si>
  <si>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</si>
  <si>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</si>
  <si>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</si>
  <si>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</si>
  <si>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</si>
  <si>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</si>
  <si>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</si>
  <si>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</si>
  <si>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</si>
  <si>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</si>
  <si>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</si>
  <si>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</si>
  <si>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</si>
  <si>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</si>
  <si>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</si>
  <si>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</si>
  <si>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</si>
  <si>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</si>
  <si>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</si>
  <si>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</si>
  <si>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</si>
  <si>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</si>
  <si>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</si>
  <si>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</si>
  <si>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</si>
  <si>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</si>
  <si>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</si>
  <si>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</si>
  <si>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</si>
  <si>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</si>
  <si>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</si>
  <si>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</si>
  <si>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</si>
  <si>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</si>
  <si>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</si>
  <si>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</si>
  <si>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</si>
  <si>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</si>
  <si>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</si>
  <si>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</si>
  <si>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</si>
  <si>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</si>
  <si>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</si>
  <si>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</si>
  <si>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</si>
  <si>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</si>
  <si>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</si>
  <si>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</si>
  <si>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</si>
  <si>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</si>
  <si>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</si>
  <si>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</si>
  <si>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</si>
  <si>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</si>
  <si>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</si>
  <si>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</si>
  <si>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</si>
  <si>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</si>
  <si>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</si>
  <si>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</si>
  <si>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</si>
  <si>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</si>
  <si>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</si>
  <si>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</si>
  <si>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</si>
  <si>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</si>
  <si>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</si>
  <si>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</si>
  <si>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</si>
  <si>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</si>
  <si>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</si>
  <si>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</si>
  <si>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</si>
  <si>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</si>
  <si>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</si>
  <si>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</si>
  <si>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</si>
  <si>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</si>
  <si>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</si>
  <si>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</si>
  <si>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</si>
  <si>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</si>
  <si>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</si>
  <si>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</si>
  <si>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</si>
  <si>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</si>
  <si>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</si>
  <si>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</si>
  <si>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</si>
  <si>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</si>
  <si>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</si>
  <si>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</si>
  <si>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</si>
  <si>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</si>
  <si>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</si>
  <si>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</si>
  <si>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</si>
  <si>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</si>
  <si>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</si>
  <si>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</si>
  <si>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</si>
  <si>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</si>
  <si>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</si>
  <si>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</si>
  <si>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</si>
  <si>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</si>
  <si>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</si>
  <si>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</si>
  <si>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</si>
  <si>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</si>
  <si>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</si>
  <si>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</si>
  <si>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</si>
  <si>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</si>
  <si>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</si>
  <si>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</si>
  <si>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</si>
  <si>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</si>
  <si>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</si>
  <si>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</si>
  <si>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</si>
  <si>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</si>
  <si>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</si>
  <si>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</si>
  <si>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</si>
  <si>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</si>
  <si>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</si>
  <si>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</si>
  <si>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</si>
  <si>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</si>
  <si>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</si>
  <si>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</si>
  <si>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</si>
  <si>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</si>
  <si>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</si>
  <si>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</si>
  <si>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</si>
  <si>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</si>
  <si>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</si>
  <si>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</si>
  <si>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</si>
  <si>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</si>
  <si>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</si>
  <si>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</si>
  <si>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</si>
  <si>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</si>
  <si>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</si>
  <si>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</si>
  <si>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</si>
  <si>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</si>
  <si>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</si>
  <si>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</si>
  <si>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</si>
  <si>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</si>
  <si>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</si>
  <si>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</si>
  <si>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</si>
  <si>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</si>
  <si>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</si>
  <si>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</si>
  <si>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</si>
  <si>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</si>
  <si>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</si>
  <si>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</si>
  <si>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</si>
  <si>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</si>
  <si>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</si>
  <si>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</si>
  <si>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</si>
  <si>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</si>
  <si>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</si>
  <si>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</si>
  <si>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</si>
  <si>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</si>
  <si>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</si>
  <si>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</si>
  <si>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</si>
  <si>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</si>
  <si>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</si>
  <si>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</si>
  <si>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</si>
  <si>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</si>
  <si>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</si>
  <si>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</si>
  <si>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</si>
  <si>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</si>
  <si>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</si>
  <si>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</si>
  <si>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</si>
  <si>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</si>
  <si>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</si>
  <si>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</si>
  <si>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</si>
  <si>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</si>
  <si>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</si>
  <si>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</si>
  <si>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</si>
  <si>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</si>
  <si>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</si>
  <si>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</si>
  <si>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</si>
  <si>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</si>
  <si>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</si>
  <si>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</si>
  <si>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</si>
  <si>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</si>
  <si>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</si>
  <si>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</si>
  <si>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</si>
  <si>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</si>
  <si>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</si>
  <si>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</si>
  <si>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</si>
  <si>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</si>
  <si>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</si>
  <si>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</si>
  <si>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</si>
  <si>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</si>
  <si>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</si>
  <si>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</si>
  <si>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</si>
  <si>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</si>
  <si>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</si>
  <si>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</si>
  <si>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</si>
  <si>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</si>
  <si>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</si>
  <si>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</si>
  <si>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</si>
  <si>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</si>
  <si>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</si>
  <si>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</si>
  <si>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</si>
  <si>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</si>
  <si>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</si>
  <si>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</si>
  <si>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</si>
  <si>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</si>
  <si>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</si>
  <si>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</si>
  <si>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</si>
  <si>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</si>
  <si>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</si>
  <si>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</si>
  <si>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</si>
  <si>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</si>
  <si>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</si>
  <si>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</si>
  <si>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</si>
  <si>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</si>
  <si>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</si>
  <si>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</si>
  <si>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</si>
  <si>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</si>
  <si>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</si>
  <si>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</si>
  <si>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</si>
  <si>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</si>
  <si>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</si>
  <si>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</si>
  <si>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</si>
  <si>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</si>
  <si>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</si>
  <si>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</si>
  <si>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</si>
  <si>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</si>
  <si>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</si>
  <si>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</si>
  <si>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</si>
  <si>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</si>
  <si>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</si>
  <si>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</si>
  <si>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</si>
  <si>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</si>
  <si>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</si>
  <si>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</si>
  <si>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</si>
  <si>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</si>
  <si>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</si>
  <si>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</si>
  <si>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</si>
  <si>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</si>
  <si>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</si>
  <si>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</si>
  <si>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</si>
  <si>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</si>
  <si>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</si>
  <si>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</si>
  <si>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</si>
  <si>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</si>
  <si>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</si>
  <si>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</si>
  <si>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</si>
  <si>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</si>
  <si>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</si>
  <si>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</si>
  <si>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</si>
  <si>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</si>
  <si>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</si>
  <si>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</si>
  <si>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</si>
  <si>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</si>
  <si>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</si>
  <si>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</si>
  <si>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</si>
  <si>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</si>
  <si>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</si>
  <si>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</si>
  <si>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</si>
  <si>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</si>
  <si>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</si>
  <si>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</si>
  <si>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</si>
  <si>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</si>
  <si>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</si>
  <si>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</si>
  <si>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</si>
  <si>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</si>
  <si>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</si>
  <si>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</si>
  <si>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</si>
  <si>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</si>
  <si>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</si>
  <si>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</si>
  <si>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</si>
  <si>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</si>
  <si>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</si>
  <si>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</si>
  <si>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</si>
  <si>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</si>
  <si>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</si>
  <si>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</si>
  <si>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</si>
  <si>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</si>
  <si>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</si>
  <si>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</si>
  <si>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</si>
  <si>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</si>
  <si>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</si>
  <si>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</si>
  <si>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</si>
  <si>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</si>
  <si>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</si>
  <si>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</si>
  <si>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</si>
  <si>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</si>
  <si>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</si>
  <si>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</si>
  <si>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</si>
  <si>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</si>
  <si>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</si>
  <si>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</si>
  <si>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</si>
  <si>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</si>
  <si>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</si>
  <si>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</si>
  <si>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</si>
  <si>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</si>
  <si>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</si>
  <si>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</si>
  <si>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</si>
  <si>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</si>
  <si>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</si>
  <si>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</si>
  <si>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</si>
  <si>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</si>
  <si>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</si>
  <si>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</si>
  <si>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</si>
  <si>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</si>
  <si>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</si>
  <si>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</si>
  <si>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</si>
  <si>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</si>
  <si>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</si>
  <si>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</si>
  <si>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</si>
  <si>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</si>
  <si>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</si>
  <si>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</si>
  <si>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</si>
  <si>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</si>
  <si>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</si>
  <si>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</si>
  <si>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</si>
  <si>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</si>
  <si>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</si>
  <si>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</si>
  <si>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</si>
  <si>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</si>
  <si>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</si>
  <si>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</si>
  <si>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</si>
  <si>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</si>
  <si>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</si>
  <si>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</si>
  <si>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</si>
  <si>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</si>
  <si>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</si>
  <si>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</si>
  <si>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</si>
  <si>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</si>
  <si>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</si>
  <si>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</si>
  <si>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</si>
  <si>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</si>
  <si>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</si>
  <si>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</si>
  <si>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</si>
  <si>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</si>
  <si>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</si>
  <si>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</si>
  <si>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</si>
  <si>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</si>
  <si>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</si>
  <si>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</si>
  <si>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</si>
  <si>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</si>
  <si>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</si>
  <si>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</si>
  <si>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</si>
  <si>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</si>
  <si>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</si>
  <si>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</si>
  <si>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</si>
  <si>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</si>
  <si>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</si>
  <si>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</si>
  <si>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</si>
  <si>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</si>
  <si>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</si>
  <si>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</si>
  <si>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</si>
  <si>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</si>
  <si>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</si>
  <si>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</si>
  <si>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</si>
  <si>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</si>
  <si>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</si>
  <si>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</si>
  <si>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</si>
  <si>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</si>
  <si>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</si>
  <si>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</si>
  <si>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</si>
  <si>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</si>
  <si>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</si>
  <si>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</si>
  <si>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</si>
  <si>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</si>
  <si>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</si>
  <si>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</si>
  <si>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</si>
  <si>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</si>
  <si>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</si>
  <si>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</si>
  <si>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</si>
  <si>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</si>
  <si>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</si>
  <si>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</si>
  <si>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</si>
  <si>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</si>
  <si>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</si>
  <si>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</si>
  <si>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</si>
  <si>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</si>
  <si>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</si>
  <si>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</si>
  <si>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</si>
  <si>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</si>
  <si>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</si>
  <si>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</si>
  <si>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</si>
  <si>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</si>
  <si>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</si>
  <si>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</si>
  <si>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</si>
  <si>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</si>
  <si>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</si>
  <si>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</si>
  <si>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</si>
  <si>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</si>
  <si>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</si>
  <si>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</si>
  <si>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</si>
  <si>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</si>
  <si>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</si>
  <si>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</si>
  <si>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</si>
  <si>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</si>
  <si>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</si>
  <si>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</si>
  <si>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</si>
  <si>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</si>
  <si>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</si>
  <si>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</si>
  <si>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</si>
  <si>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</si>
  <si>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</si>
  <si>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</si>
  <si>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</si>
  <si>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</si>
  <si>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</si>
  <si>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</si>
  <si>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</si>
  <si>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</si>
  <si>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</si>
  <si>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</si>
  <si>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</si>
  <si>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</si>
  <si>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</si>
  <si>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</si>
  <si>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</si>
  <si>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</si>
  <si>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</si>
  <si>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</si>
  <si>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</si>
  <si>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</si>
  <si>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</si>
  <si>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</si>
  <si>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</si>
  <si>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</si>
  <si>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</si>
  <si>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</si>
  <si>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</si>
  <si>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</si>
  <si>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</si>
  <si>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</si>
  <si>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</si>
  <si>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</si>
  <si>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</si>
  <si>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</si>
  <si>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</si>
  <si>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</si>
  <si>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</si>
  <si>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</si>
  <si>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</si>
  <si>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</si>
  <si>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</si>
  <si>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</si>
  <si>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</si>
  <si>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</si>
  <si>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</si>
  <si>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</si>
  <si>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</si>
  <si>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</si>
  <si>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</si>
  <si>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</si>
  <si>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</si>
  <si>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</si>
  <si>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</si>
  <si>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</si>
  <si>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</si>
  <si>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</si>
  <si>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</si>
  <si>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</si>
  <si>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</si>
  <si>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</si>
  <si>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</si>
  <si>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</si>
  <si>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</si>
  <si>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</si>
  <si>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</si>
  <si>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</si>
  <si>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</si>
  <si>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</si>
  <si>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</si>
  <si>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</si>
  <si>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</si>
  <si>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</si>
  <si>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</si>
  <si>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</si>
  <si>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</si>
  <si>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</si>
  <si>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</si>
  <si>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</si>
  <si>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</si>
  <si>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</si>
  <si>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</si>
  <si>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</si>
  <si>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</si>
  <si>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</si>
  <si>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</si>
  <si>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</si>
  <si>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</si>
  <si>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</si>
  <si>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</si>
  <si>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</si>
  <si>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</si>
  <si>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</si>
  <si>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</si>
  <si>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</si>
  <si>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</si>
  <si>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</si>
  <si>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</si>
  <si>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</si>
  <si>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</si>
  <si>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</si>
  <si>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</si>
  <si>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</si>
  <si>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</si>
  <si>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</si>
  <si>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</si>
  <si>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</si>
  <si>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</si>
  <si>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</si>
  <si>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</si>
  <si>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</si>
  <si>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</si>
  <si>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</si>
  <si>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</si>
  <si>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</si>
  <si>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</si>
  <si>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</si>
  <si>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</si>
  <si>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</si>
  <si>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</si>
  <si>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</si>
  <si>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</si>
  <si>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</si>
  <si>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</si>
  <si>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</si>
  <si>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</si>
  <si>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</si>
  <si>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</si>
  <si>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</si>
  <si>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</si>
  <si>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</si>
  <si>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</si>
  <si>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</si>
  <si>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</si>
  <si>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</si>
  <si>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</si>
  <si>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</si>
  <si>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</si>
  <si>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</si>
  <si>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</si>
  <si>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</si>
  <si>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</si>
  <si>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</si>
  <si>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</si>
  <si>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</si>
  <si>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</si>
  <si>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</si>
  <si>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</si>
  <si>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</si>
  <si>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</si>
  <si>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</si>
  <si>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</si>
  <si>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</si>
  <si>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</si>
  <si>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</si>
  <si>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</si>
  <si>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</si>
  <si>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</si>
  <si>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</si>
  <si>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</si>
  <si>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</si>
  <si>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</si>
  <si>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</si>
  <si>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</si>
  <si>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</si>
  <si>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</si>
  <si>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</si>
  <si>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</si>
  <si>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</si>
  <si>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</si>
  <si>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</si>
  <si>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</si>
  <si>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</si>
  <si>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</si>
  <si>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</si>
  <si>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</si>
  <si>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</si>
  <si>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</si>
  <si>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</si>
  <si>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</si>
  <si>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</si>
  <si>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</si>
  <si>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</si>
  <si>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</si>
  <si>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</si>
  <si>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</si>
  <si>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</si>
  <si>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</si>
  <si>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</si>
  <si>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</si>
  <si>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</si>
  <si>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</si>
  <si>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</si>
  <si>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</si>
  <si>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</si>
  <si>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</si>
  <si>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</si>
  <si>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</si>
  <si>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</si>
  <si>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</si>
  <si>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</si>
  <si>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</si>
  <si>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</si>
  <si>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</si>
  <si>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</si>
  <si>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</si>
  <si>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</si>
  <si>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</si>
  <si>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</si>
  <si>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</si>
  <si>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</si>
  <si>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</si>
  <si>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</si>
  <si>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</si>
  <si>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</si>
  <si>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</si>
  <si>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</si>
  <si>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</si>
  <si>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</si>
  <si>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</si>
  <si>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</si>
  <si>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</si>
  <si>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</si>
  <si>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</si>
  <si>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</si>
  <si>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</si>
  <si>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</si>
  <si>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</si>
  <si>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</si>
  <si>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</si>
  <si>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</si>
  <si>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</si>
  <si>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</si>
  <si>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</si>
  <si>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</si>
  <si>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</si>
  <si>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</si>
  <si>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</si>
  <si>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</si>
  <si>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</si>
  <si>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</si>
  <si>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</si>
  <si>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</si>
  <si>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</si>
  <si>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</si>
  <si>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</si>
  <si>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</si>
  <si>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</si>
  <si>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</si>
  <si>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</si>
  <si>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</si>
  <si>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</si>
  <si>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</si>
  <si>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</si>
  <si>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</si>
  <si>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</si>
  <si>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</si>
  <si>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</si>
  <si>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</si>
  <si>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</si>
  <si>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</si>
  <si>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</si>
  <si>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</si>
  <si>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</si>
  <si>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</si>
  <si>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</si>
  <si>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</si>
  <si>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</si>
  <si>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</si>
  <si>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</si>
  <si>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</si>
  <si>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</si>
  <si>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</si>
  <si>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</si>
  <si>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</si>
  <si>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</si>
  <si>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</si>
  <si>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</si>
  <si>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</si>
  <si>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</si>
  <si>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</si>
  <si>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</si>
  <si>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</si>
  <si>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</si>
  <si>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</si>
  <si>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</si>
  <si>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</si>
  <si>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</si>
  <si>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</si>
  <si>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</si>
  <si>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</si>
  <si>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</si>
  <si>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</si>
  <si>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</si>
  <si>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</si>
  <si>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</si>
  <si>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</si>
  <si>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</si>
  <si>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</si>
  <si>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</si>
  <si>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</si>
  <si>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</si>
  <si>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</si>
  <si>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</si>
  <si>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</si>
  <si>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</si>
  <si>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</si>
  <si>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</si>
  <si>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</si>
  <si>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</si>
  <si>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</si>
  <si>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</si>
  <si>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</si>
  <si>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</si>
  <si>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</si>
  <si>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</si>
  <si>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</si>
  <si>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</si>
  <si>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</si>
  <si>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</si>
  <si>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</si>
  <si>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</si>
  <si>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</si>
  <si>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</si>
  <si>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</si>
  <si>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</si>
  <si>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</si>
  <si>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</si>
  <si>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</si>
  <si>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</si>
  <si>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</si>
  <si>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</si>
  <si>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</si>
  <si>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</si>
  <si>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</si>
  <si>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</si>
  <si>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</si>
  <si>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</si>
  <si>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</si>
  <si>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</si>
  <si>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</si>
  <si>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</si>
  <si>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</si>
  <si>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</si>
  <si>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</si>
  <si>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</si>
  <si>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</si>
  <si>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</si>
  <si>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</si>
  <si>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</si>
  <si>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</si>
  <si>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</si>
  <si>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</si>
  <si>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</si>
  <si>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</si>
  <si>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</si>
  <si>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</si>
  <si>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</si>
  <si>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</si>
  <si>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</si>
  <si>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</si>
  <si>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</si>
  <si>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</si>
  <si>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</si>
  <si>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</si>
  <si>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</si>
  <si>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</si>
  <si>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</si>
  <si>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</si>
  <si>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</si>
  <si>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</si>
  <si>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</si>
  <si>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</si>
  <si>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</si>
  <si>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</si>
  <si>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</si>
  <si>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</si>
  <si>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</si>
  <si>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</si>
  <si>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</si>
  <si>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</si>
  <si>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</si>
  <si>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</si>
  <si>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</si>
  <si>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</si>
  <si>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</si>
  <si>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</si>
  <si>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</si>
  <si>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</si>
  <si>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</si>
  <si>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</si>
  <si>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</si>
  <si>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</si>
  <si>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</si>
  <si>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</si>
  <si>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</si>
  <si>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</si>
  <si>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</si>
  <si>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</si>
  <si>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</si>
  <si>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</si>
  <si>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</si>
  <si>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</si>
  <si>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</si>
  <si>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</si>
  <si>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</si>
  <si>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</si>
  <si>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</si>
  <si>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</si>
  <si>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</si>
  <si>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</si>
  <si>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</si>
  <si>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</si>
  <si>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</si>
  <si>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</si>
  <si>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</si>
  <si>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</si>
  <si>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</si>
  <si>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</si>
  <si>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</si>
  <si>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</si>
  <si>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</si>
  <si>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</si>
  <si>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</si>
  <si>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</si>
  <si>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</si>
  <si>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</si>
  <si>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</si>
  <si>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</si>
  <si>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</si>
  <si>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</si>
  <si>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</si>
  <si>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</si>
  <si>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</si>
  <si>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</si>
  <si>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</si>
  <si>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</si>
  <si>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</si>
  <si>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</si>
  <si>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</si>
  <si>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</si>
  <si>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</si>
  <si>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</si>
  <si>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</si>
  <si>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</si>
  <si>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</si>
  <si>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</si>
  <si>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</si>
  <si>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</si>
  <si>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</si>
  <si>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</si>
  <si>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</si>
  <si>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</si>
  <si>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</si>
  <si>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</si>
  <si>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</si>
  <si>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</si>
  <si>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</si>
  <si>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</si>
  <si>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</si>
  <si>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</si>
  <si>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</si>
  <si>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</si>
  <si>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</si>
  <si>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</si>
  <si>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</si>
  <si>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</si>
  <si>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</si>
  <si>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</si>
  <si>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</si>
  <si>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</si>
  <si>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</si>
  <si>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</si>
  <si>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</si>
  <si>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</si>
  <si>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</si>
  <si>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</si>
  <si>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</si>
  <si>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</si>
  <si>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</si>
  <si>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</si>
  <si>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</si>
  <si>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</si>
  <si>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</si>
  <si>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</si>
  <si>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</si>
  <si>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</si>
  <si>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</si>
  <si>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</si>
  <si>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</si>
  <si>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</si>
  <si>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</si>
  <si>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</si>
  <si>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</si>
  <si>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</si>
  <si>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</si>
  <si>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</si>
  <si>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</si>
  <si>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</si>
  <si>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</si>
  <si>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</si>
  <si>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</si>
  <si>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</si>
  <si>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</si>
  <si>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</si>
  <si>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</si>
  <si>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</si>
  <si>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</si>
  <si>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</si>
  <si>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</si>
  <si>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</si>
  <si>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</si>
  <si>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</si>
  <si>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</si>
  <si>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</si>
  <si>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</si>
  <si>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</si>
  <si>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</si>
  <si>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</si>
  <si>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</si>
  <si>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</si>
  <si>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</si>
  <si>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</si>
  <si>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</si>
  <si>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</si>
  <si>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</si>
  <si>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</si>
  <si>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</si>
  <si>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</si>
  <si>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</si>
  <si>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</si>
  <si>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</si>
  <si>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</si>
  <si>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</si>
  <si>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</si>
  <si>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</si>
  <si>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</si>
  <si>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</si>
  <si>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</si>
  <si>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</si>
  <si>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</si>
  <si>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</si>
  <si>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</si>
  <si>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</si>
  <si>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</si>
  <si>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</si>
  <si>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</si>
  <si>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</si>
  <si>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</si>
  <si>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</si>
  <si>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</si>
  <si>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</si>
  <si>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</si>
  <si>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</si>
  <si>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</si>
  <si>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</si>
  <si>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</si>
  <si>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</si>
  <si>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</si>
  <si>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</si>
  <si>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</si>
  <si>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</si>
  <si>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</si>
  <si>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</si>
  <si>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</si>
  <si>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</si>
  <si>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</si>
  <si>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</si>
  <si>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</si>
  <si>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</si>
  <si>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</si>
  <si>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</si>
  <si>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</si>
  <si>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</si>
  <si>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</si>
  <si>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</si>
  <si>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</si>
  <si>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</si>
  <si>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</si>
  <si>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</si>
  <si>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</si>
  <si>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</si>
  <si>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</si>
  <si>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</si>
  <si>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</si>
  <si>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</si>
  <si>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</si>
  <si>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</si>
  <si>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</si>
  <si>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</si>
  <si>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</si>
  <si>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</si>
  <si>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</si>
  <si>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</si>
  <si>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</si>
  <si>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</si>
  <si>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</si>
  <si>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</si>
  <si>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</si>
  <si>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</si>
  <si>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</si>
  <si>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</si>
  <si>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</si>
  <si>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</si>
  <si>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</si>
  <si>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</si>
  <si>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</si>
  <si>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</si>
  <si>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</si>
  <si>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</si>
  <si>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</si>
  <si>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</si>
  <si>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</si>
  <si>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</si>
  <si>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</si>
  <si>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</si>
  <si>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</si>
  <si>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</si>
  <si>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</si>
  <si>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</si>
  <si>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</si>
  <si>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</si>
  <si>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</si>
  <si>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</si>
  <si>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</si>
  <si>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</si>
  <si>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</si>
  <si>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</si>
  <si>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</si>
  <si>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</si>
  <si>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</si>
  <si>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</si>
  <si>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</si>
  <si>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</si>
  <si>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</si>
  <si>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</si>
  <si>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</si>
  <si>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</si>
  <si>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</si>
  <si>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</si>
  <si>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</si>
  <si>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</si>
  <si>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</si>
  <si>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</si>
  <si>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</si>
  <si>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</si>
  <si>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</si>
  <si>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</si>
  <si>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</si>
  <si>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</si>
  <si>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</si>
  <si>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</si>
  <si>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</si>
  <si>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</si>
  <si>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</si>
  <si>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</si>
  <si>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</si>
  <si>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</si>
  <si>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</si>
  <si>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</si>
  <si>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</si>
  <si>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</si>
  <si>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</si>
  <si>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</si>
  <si>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</si>
  <si>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</si>
  <si>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</si>
  <si>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</si>
  <si>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</si>
  <si>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</si>
  <si>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</si>
  <si>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</si>
  <si>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</si>
  <si>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</si>
  <si>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</si>
  <si>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</si>
  <si>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</si>
  <si>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</si>
  <si>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</si>
  <si>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</si>
  <si>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</si>
  <si>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</si>
  <si>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</si>
  <si>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</si>
  <si>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</si>
  <si>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</si>
  <si>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</si>
  <si>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</si>
  <si>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</si>
  <si>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</si>
  <si>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</si>
  <si>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</si>
  <si>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</si>
  <si>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</si>
  <si>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</si>
  <si>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</si>
  <si>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</si>
  <si>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</si>
  <si>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</si>
  <si>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</si>
  <si>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</si>
  <si>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</si>
  <si>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</si>
  <si>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</si>
  <si>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</si>
  <si>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</si>
  <si>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</si>
  <si>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</si>
  <si>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</si>
  <si>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</si>
  <si>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</si>
  <si>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</si>
  <si>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</si>
  <si>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</si>
  <si>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</si>
  <si>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</si>
  <si>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</si>
  <si>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</si>
  <si>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</si>
  <si>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</si>
  <si>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</si>
  <si>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</si>
  <si>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</si>
  <si>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</si>
  <si>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</si>
  <si>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</si>
  <si>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</si>
  <si>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</si>
  <si>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</si>
  <si>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</si>
  <si>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</si>
  <si>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</si>
  <si>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</si>
  <si>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</si>
  <si>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</si>
  <si>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</si>
  <si>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</si>
  <si>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</si>
  <si>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</si>
  <si>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</si>
  <si>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</si>
  <si>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</si>
  <si>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</si>
  <si>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</si>
  <si>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</si>
  <si>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</si>
  <si>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</si>
  <si>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</si>
  <si>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</si>
  <si>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</si>
  <si>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</si>
  <si>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</si>
  <si>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</si>
  <si>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</si>
  <si>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</si>
  <si>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</si>
  <si>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</si>
  <si>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</si>
  <si>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</si>
  <si>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</si>
  <si>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</si>
  <si>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</si>
  <si>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</si>
  <si>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</si>
  <si>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</si>
  <si>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</si>
  <si>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</si>
  <si>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</si>
  <si>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</si>
  <si>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</si>
  <si>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</si>
  <si>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</si>
  <si>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</si>
  <si>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</si>
  <si>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</si>
  <si>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</si>
  <si>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</si>
  <si>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</si>
  <si>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</si>
  <si>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</si>
  <si>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</si>
  <si>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</si>
  <si>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</si>
  <si>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</si>
  <si>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</si>
  <si>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</si>
  <si>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</si>
  <si>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</si>
  <si>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</si>
  <si>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</si>
  <si>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</si>
  <si>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</si>
  <si>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</si>
  <si>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</si>
  <si>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</si>
  <si>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</si>
  <si>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</si>
  <si>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</si>
  <si>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</si>
  <si>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</si>
  <si>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</si>
  <si>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</si>
  <si>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</si>
  <si>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</si>
  <si>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</si>
  <si>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</si>
  <si>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</si>
  <si>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</si>
  <si>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</si>
  <si>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</si>
  <si>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</si>
  <si>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</si>
  <si>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</si>
  <si>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</si>
  <si>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</si>
  <si>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</si>
  <si>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</si>
  <si>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</si>
  <si>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</si>
  <si>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</si>
  <si>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</si>
  <si>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</si>
  <si>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</si>
  <si>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</si>
  <si>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</si>
  <si>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</si>
  <si>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</si>
  <si>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</si>
  <si>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</si>
  <si>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</si>
  <si>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</si>
  <si>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</si>
  <si>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</si>
  <si>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</si>
  <si>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</si>
  <si>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</si>
  <si>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</si>
  <si>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</si>
  <si>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</si>
  <si>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</si>
  <si>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</si>
  <si>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</si>
  <si>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</si>
  <si>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</si>
  <si>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</si>
  <si>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</si>
  <si>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</si>
  <si>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</si>
  <si>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</si>
  <si>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</si>
  <si>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</si>
  <si>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</si>
  <si>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</si>
  <si>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</si>
  <si>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</si>
  <si>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</si>
  <si>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</si>
  <si>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</si>
  <si>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</si>
  <si>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</si>
  <si>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</si>
  <si>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</si>
  <si>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</si>
  <si>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</si>
  <si>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</si>
  <si>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</si>
  <si>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</si>
  <si>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</si>
  <si>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</si>
  <si>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</si>
  <si>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</si>
  <si>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</si>
  <si>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</si>
  <si>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</si>
  <si>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</si>
  <si>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</si>
  <si>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</si>
  <si>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</si>
  <si>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</si>
  <si>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</si>
  <si>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</si>
  <si>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</si>
  <si>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</si>
  <si>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</si>
  <si>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</si>
  <si>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</si>
  <si>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</si>
  <si>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</si>
  <si>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</si>
  <si>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</si>
  <si>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</si>
  <si>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</si>
  <si>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</si>
  <si>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</si>
  <si>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</si>
  <si>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</si>
  <si>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</si>
  <si>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</si>
  <si>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</si>
  <si>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</si>
  <si>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</si>
  <si>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</si>
  <si>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</si>
  <si>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</si>
  <si>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</si>
  <si>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</si>
  <si>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</si>
  <si>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</si>
  <si>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</si>
  <si>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</si>
  <si>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</si>
  <si>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</si>
  <si>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</si>
  <si>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</si>
  <si>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</si>
  <si>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</si>
  <si>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</si>
  <si>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</si>
  <si>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</si>
  <si>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</si>
  <si>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</si>
  <si>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</si>
  <si>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</si>
  <si>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</si>
  <si>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</si>
  <si>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</si>
  <si>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</si>
  <si>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</si>
  <si>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</si>
  <si>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</si>
  <si>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</si>
  <si>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</si>
  <si>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</si>
  <si>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</si>
  <si>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</si>
  <si>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</si>
  <si>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</si>
  <si>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</si>
  <si>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</si>
  <si>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</si>
  <si>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</si>
  <si>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</si>
  <si>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</si>
  <si>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</si>
  <si>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</si>
  <si>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</si>
  <si>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</si>
  <si>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</si>
  <si>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</si>
  <si>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</si>
  <si>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</si>
  <si>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</si>
  <si>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</si>
  <si>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</si>
  <si>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</si>
  <si>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</si>
  <si>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</si>
  <si>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</si>
  <si>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</si>
  <si>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</si>
  <si>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</si>
  <si>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</si>
  <si>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</si>
  <si>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</si>
  <si>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</si>
  <si>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</si>
  <si>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</si>
  <si>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</si>
  <si>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</si>
  <si>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</si>
  <si>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</si>
  <si>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</si>
  <si>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</si>
  <si>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</si>
  <si>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</si>
  <si>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</si>
  <si>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</si>
  <si>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</si>
  <si>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</si>
  <si>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</si>
  <si>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</si>
  <si>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</si>
  <si>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</si>
  <si>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</si>
  <si>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</si>
  <si>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</si>
  <si>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</si>
  <si>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</si>
  <si>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</si>
  <si>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</si>
  <si>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</si>
  <si>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</si>
  <si>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</si>
  <si>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</si>
  <si>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</si>
  <si>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</si>
  <si>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</si>
  <si>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</si>
  <si>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</si>
  <si>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</si>
  <si>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</si>
  <si>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</si>
  <si>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</si>
  <si>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</si>
  <si>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</si>
  <si>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</si>
  <si>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</si>
  <si>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</si>
  <si>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</si>
  <si>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</si>
  <si>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</si>
  <si>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</si>
  <si>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</si>
  <si>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</si>
  <si>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</si>
  <si>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</si>
  <si>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</si>
  <si>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</si>
  <si>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</si>
  <si>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</si>
  <si>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</si>
  <si>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</si>
  <si>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</si>
  <si>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</si>
  <si>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</si>
  <si>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</si>
  <si>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</si>
  <si>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</si>
  <si>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</si>
  <si>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</si>
  <si>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</si>
  <si>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</si>
  <si>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</si>
  <si>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</si>
  <si>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</si>
  <si>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</si>
  <si>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</si>
  <si>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</si>
  <si>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</si>
  <si>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</si>
  <si>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</si>
  <si>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</si>
  <si>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</si>
  <si>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</si>
  <si>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</si>
  <si>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</si>
  <si>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</si>
  <si>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</si>
  <si>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</si>
  <si>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</si>
  <si>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</si>
  <si>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</si>
  <si>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</si>
  <si>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</si>
  <si>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</si>
  <si>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</si>
  <si>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</si>
  <si>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</si>
  <si>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</si>
  <si>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</si>
  <si>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</si>
  <si>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</si>
  <si>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</si>
  <si>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</si>
  <si>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</si>
  <si>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</si>
  <si>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</si>
  <si>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</si>
  <si>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</si>
  <si>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</si>
  <si>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</si>
  <si>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</si>
  <si>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</si>
  <si>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</si>
  <si>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</si>
  <si>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</si>
  <si>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</si>
  <si>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</si>
  <si>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</si>
  <si>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</si>
  <si>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</si>
  <si>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</si>
  <si>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</si>
  <si>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</si>
  <si>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</si>
  <si>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</si>
  <si>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</si>
  <si>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</si>
  <si>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</si>
  <si>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</si>
  <si>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</si>
  <si>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</si>
  <si>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</si>
  <si>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</si>
  <si>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</si>
  <si>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</si>
  <si>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</si>
  <si>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</si>
  <si>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</si>
  <si>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</si>
  <si>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</si>
  <si>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</si>
  <si>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</si>
  <si>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</si>
  <si>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</si>
  <si>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</si>
  <si>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</si>
  <si>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</si>
  <si>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</si>
  <si>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</si>
  <si>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</si>
  <si>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</si>
  <si>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</si>
  <si>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</si>
  <si>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</si>
  <si>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</si>
  <si>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</si>
  <si>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</si>
  <si>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</si>
  <si>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</si>
  <si>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</si>
  <si>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</si>
  <si>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</si>
  <si>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</si>
  <si>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</si>
  <si>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</si>
  <si>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</si>
  <si>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</si>
  <si>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</si>
  <si>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</si>
  <si>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</si>
  <si>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</si>
  <si>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</si>
  <si>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</si>
  <si>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</si>
  <si>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</si>
  <si>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</si>
  <si>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</si>
  <si>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</si>
  <si>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</si>
  <si>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</si>
  <si>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</si>
  <si>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</si>
  <si>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</si>
  <si>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</si>
  <si>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</si>
  <si>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</si>
  <si>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</si>
  <si>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</si>
  <si>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</si>
  <si>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</si>
  <si>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</si>
  <si>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</si>
  <si>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</si>
  <si>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</si>
  <si>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</si>
  <si>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</si>
  <si>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</si>
  <si>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</si>
  <si>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</si>
  <si>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</si>
  <si>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</si>
  <si>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</si>
  <si>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</si>
  <si>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</si>
  <si>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</si>
  <si>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</si>
  <si>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</si>
  <si>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</si>
  <si>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</si>
  <si>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</si>
  <si>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</si>
  <si>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</si>
  <si>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</si>
  <si>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</si>
  <si>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</si>
  <si>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</si>
  <si>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</si>
  <si>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</si>
  <si>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</si>
  <si>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</si>
  <si>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</si>
  <si>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</si>
  <si>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</si>
  <si>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</si>
  <si>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</si>
  <si>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</si>
  <si>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</si>
  <si>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</si>
  <si>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</si>
  <si>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</si>
  <si>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</si>
  <si>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</si>
  <si>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</si>
  <si>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</si>
  <si>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</si>
  <si>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</si>
  <si>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</si>
  <si>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</si>
  <si>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</si>
  <si>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</si>
  <si>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</si>
  <si>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</si>
  <si>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</si>
  <si>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</si>
  <si>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</si>
  <si>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</si>
  <si>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</si>
  <si>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</si>
  <si>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</si>
  <si>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</si>
  <si>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</si>
  <si>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</si>
  <si>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</si>
  <si>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</si>
  <si>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</si>
  <si>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</si>
  <si>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</si>
  <si>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</si>
  <si>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</si>
  <si>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</si>
  <si>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</si>
  <si>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</si>
  <si>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</si>
  <si>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</si>
  <si>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</si>
  <si>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</si>
  <si>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</si>
  <si>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</si>
  <si>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</si>
  <si>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</si>
  <si>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</si>
  <si>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</si>
  <si>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</si>
  <si>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</si>
  <si>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</si>
  <si>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</si>
  <si>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</si>
  <si>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</si>
  <si>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</si>
  <si>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</si>
  <si>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</si>
  <si>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</si>
  <si>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</si>
  <si>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</si>
  <si>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</si>
  <si>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</si>
  <si>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</si>
  <si>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</si>
  <si>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</si>
  <si>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</si>
  <si>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</si>
  <si>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</si>
  <si>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</si>
  <si>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</si>
  <si>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</si>
  <si>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</si>
  <si>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</si>
  <si>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</si>
  <si>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</si>
  <si>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</si>
  <si>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</si>
  <si>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</si>
  <si>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</si>
  <si>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</si>
  <si>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</si>
  <si>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</si>
  <si>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</si>
  <si>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</si>
  <si>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</si>
  <si>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</si>
  <si>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</si>
  <si>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</si>
  <si>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</si>
  <si>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</si>
  <si>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</si>
  <si>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</si>
  <si>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</si>
  <si>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</si>
  <si>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</si>
  <si>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</si>
  <si>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</si>
  <si>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</si>
  <si>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</si>
  <si>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</si>
  <si>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</si>
  <si>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</si>
  <si>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</si>
  <si>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</si>
  <si>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</si>
  <si>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</si>
  <si>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</si>
  <si>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</si>
  <si>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</si>
  <si>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</si>
  <si>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</si>
  <si>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</si>
  <si>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</si>
  <si>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</si>
  <si>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</si>
  <si>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</si>
  <si>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</si>
  <si>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</si>
  <si>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</si>
  <si>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</si>
  <si>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</si>
  <si>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</si>
  <si>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</si>
  <si>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</si>
  <si>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</si>
  <si>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</si>
  <si>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</si>
  <si>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</si>
  <si>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</si>
  <si>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</si>
  <si>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</si>
  <si>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</si>
  <si>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</si>
  <si>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</si>
  <si>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</si>
  <si>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</si>
  <si>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</si>
  <si>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</si>
  <si>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</si>
  <si>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</si>
  <si>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</si>
  <si>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</si>
  <si>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</si>
  <si>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</si>
  <si>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</si>
  <si>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</si>
  <si>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</si>
  <si>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</si>
  <si>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</si>
  <si>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</si>
  <si>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</si>
  <si>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</si>
  <si>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</si>
  <si>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</si>
  <si>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</si>
  <si>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</si>
  <si>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</si>
  <si>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</si>
  <si>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</si>
  <si>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</si>
  <si>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</si>
  <si>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</si>
  <si>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</si>
  <si>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</si>
  <si>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</si>
  <si>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</si>
  <si>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</si>
  <si>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</si>
  <si>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</si>
  <si>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</si>
  <si>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</si>
  <si>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</si>
  <si>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</si>
  <si>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</si>
  <si>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</si>
  <si>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</si>
  <si>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</si>
  <si>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</si>
  <si>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</si>
  <si>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</si>
  <si>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</si>
  <si>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</si>
  <si>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</si>
  <si>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</si>
  <si>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</si>
  <si>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</si>
  <si>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</si>
  <si>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</si>
  <si>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</si>
  <si>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</si>
  <si>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</si>
  <si>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</si>
  <si>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</si>
  <si>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</si>
  <si>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</si>
  <si>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</si>
  <si>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</si>
  <si>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</si>
  <si>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</si>
  <si>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</si>
  <si>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</si>
  <si>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</si>
  <si>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</si>
  <si>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</si>
  <si>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</si>
  <si>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</si>
  <si>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</si>
  <si>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</si>
  <si>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</si>
  <si>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</si>
  <si>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</si>
  <si>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</si>
  <si>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</si>
  <si>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</si>
  <si>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</si>
  <si>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</si>
  <si>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</si>
  <si>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</si>
  <si>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</si>
  <si>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</si>
  <si>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</si>
  <si>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</si>
  <si>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</si>
  <si>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</si>
  <si>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</si>
  <si>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</si>
  <si>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</si>
  <si>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</si>
  <si>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</si>
  <si>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</si>
  <si>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</si>
  <si>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</si>
  <si>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</si>
  <si>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</si>
  <si>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</si>
  <si>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</si>
  <si>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</si>
  <si>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</si>
  <si>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</si>
  <si>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</si>
  <si>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</si>
  <si>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</si>
  <si>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</si>
  <si>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</si>
  <si>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</si>
  <si>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</si>
  <si>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</si>
  <si>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</si>
  <si>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</si>
  <si>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</si>
  <si>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</si>
  <si>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</si>
  <si>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</si>
  <si>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</si>
  <si>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</si>
  <si>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</si>
  <si>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</si>
  <si>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</si>
  <si>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</si>
  <si>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</si>
  <si>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</si>
  <si>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</si>
  <si>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</si>
  <si>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</si>
  <si>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</si>
  <si>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</si>
  <si>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</si>
  <si>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</si>
  <si>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</si>
  <si>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</si>
  <si>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</si>
  <si>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</si>
  <si>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</si>
  <si>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</si>
  <si>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</si>
  <si>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</si>
  <si>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</si>
  <si>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</si>
  <si>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</si>
  <si>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</si>
  <si>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</si>
  <si>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</si>
  <si>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</si>
  <si>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</si>
  <si>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</si>
  <si>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</si>
  <si>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</si>
  <si>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</si>
  <si>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</si>
  <si>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</si>
  <si>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</si>
  <si>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</si>
  <si>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</si>
  <si>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</si>
  <si>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</si>
  <si>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</si>
  <si>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</si>
  <si>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</si>
  <si>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</si>
  <si>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</si>
  <si>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</si>
  <si>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</si>
  <si>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</si>
  <si>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</si>
  <si>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</si>
  <si>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</si>
  <si>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</si>
  <si>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</si>
  <si>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</si>
  <si>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</si>
  <si>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</si>
  <si>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</si>
  <si>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</si>
  <si>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</si>
  <si>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</si>
  <si>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</si>
  <si>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</si>
  <si>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</si>
  <si>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</si>
  <si>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</si>
  <si>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</si>
  <si>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</si>
  <si>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</si>
  <si>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</si>
  <si>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</si>
  <si>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</si>
  <si>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</si>
  <si>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</si>
  <si>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</si>
  <si>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</si>
  <si>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</si>
  <si>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</si>
  <si>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</si>
  <si>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</si>
  <si>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</si>
  <si>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</si>
  <si>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</si>
  <si>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</si>
  <si>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</si>
  <si>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</si>
  <si>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</si>
  <si>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</si>
  <si>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</si>
  <si>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</si>
  <si>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</si>
  <si>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</si>
  <si>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</si>
  <si>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</si>
  <si>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</si>
  <si>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</si>
  <si>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</si>
  <si>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</si>
  <si>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</si>
  <si>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</si>
  <si>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</si>
  <si>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</si>
  <si>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</si>
  <si>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</si>
  <si>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</si>
  <si>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</si>
  <si>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</si>
  <si>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</si>
  <si>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</si>
  <si>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</si>
  <si>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</si>
  <si>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</si>
  <si>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</si>
  <si>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</si>
  <si>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</si>
  <si>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</si>
  <si>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</si>
  <si>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</si>
  <si>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</si>
  <si>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</si>
  <si>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</si>
  <si>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</si>
  <si>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</si>
  <si>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</si>
  <si>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</si>
  <si>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</si>
  <si>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</si>
  <si>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</si>
  <si>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</si>
  <si>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</si>
  <si>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</si>
  <si>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</si>
  <si>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</si>
  <si>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</si>
  <si>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</si>
  <si>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</si>
  <si>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</si>
  <si>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</si>
  <si>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</si>
  <si>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</si>
  <si>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</si>
  <si>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</si>
  <si>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</si>
  <si>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</si>
  <si>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</si>
  <si>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</si>
  <si>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</si>
  <si>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</si>
  <si>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</si>
  <si>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</si>
  <si>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</si>
  <si>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</si>
  <si>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</si>
  <si>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</si>
  <si>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</si>
  <si>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</si>
  <si>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</si>
  <si>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</si>
  <si>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</si>
  <si>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</si>
  <si>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</si>
  <si>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</si>
  <si>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</si>
  <si>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</si>
  <si>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</si>
  <si>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</si>
  <si>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</si>
  <si>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</si>
  <si>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</si>
  <si>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</si>
  <si>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</si>
  <si>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</si>
  <si>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</si>
  <si>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</si>
  <si>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</si>
  <si>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</si>
  <si>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</si>
  <si>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</si>
  <si>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</si>
  <si>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</si>
  <si>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</si>
  <si>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</si>
  <si>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</si>
  <si>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</si>
  <si>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</si>
  <si>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</si>
  <si>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</si>
  <si>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</si>
  <si>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</si>
  <si>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</si>
  <si>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</si>
  <si>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</si>
  <si>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</si>
  <si>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</si>
  <si>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</si>
  <si>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</si>
  <si>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</si>
  <si>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</si>
  <si>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</si>
  <si>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</si>
  <si>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</si>
  <si>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</si>
  <si>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</si>
  <si>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</si>
  <si>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</si>
  <si>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</si>
  <si>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</si>
  <si>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</si>
  <si>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</si>
  <si>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</si>
  <si>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</si>
  <si>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</si>
  <si>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</si>
  <si>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</si>
  <si>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</si>
  <si>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</si>
  <si>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</si>
  <si>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</si>
  <si>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</si>
  <si>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</si>
  <si>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</si>
  <si>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</si>
  <si>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</si>
  <si>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</si>
  <si>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</si>
  <si>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</si>
  <si>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</si>
  <si>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</si>
  <si>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</si>
  <si>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</si>
  <si>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</si>
  <si>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</si>
  <si>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</si>
  <si>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</si>
  <si>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</si>
  <si>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</si>
  <si>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</si>
  <si>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</si>
  <si>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</si>
  <si>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</si>
  <si>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</si>
  <si>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</si>
  <si>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</si>
  <si>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</si>
  <si>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</si>
  <si>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</si>
  <si>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</si>
  <si>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</si>
  <si>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</si>
  <si>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</si>
  <si>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</si>
  <si>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</si>
  <si>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</si>
  <si>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</si>
  <si>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</si>
  <si>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</si>
  <si>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</si>
  <si>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</si>
  <si>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</si>
  <si>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</si>
  <si>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</si>
  <si>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</si>
  <si>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</si>
  <si>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</si>
  <si>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</si>
  <si>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</si>
  <si>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</si>
  <si>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</si>
  <si>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</si>
  <si>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</si>
  <si>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</si>
  <si>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</si>
  <si>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</si>
  <si>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</si>
  <si>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</si>
  <si>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</si>
  <si>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</si>
  <si>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</si>
  <si>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</si>
  <si>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</si>
  <si>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</si>
  <si>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</si>
  <si>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</si>
  <si>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</si>
  <si>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</si>
  <si>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</si>
  <si>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</si>
  <si>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</si>
  <si>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</si>
  <si>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</si>
  <si>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</si>
  <si>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</si>
  <si>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</si>
  <si>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</si>
  <si>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</si>
  <si>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</si>
  <si>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</si>
  <si>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</si>
  <si>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</si>
  <si>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</si>
  <si>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</si>
  <si>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</si>
  <si>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</si>
  <si>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</si>
  <si>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</si>
  <si>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</si>
  <si>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</si>
  <si>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</si>
  <si>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</si>
  <si>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</si>
  <si>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</si>
  <si>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</si>
  <si>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</si>
  <si>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</si>
  <si>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</si>
  <si>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</si>
  <si>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</si>
  <si>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</si>
  <si>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</si>
  <si>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</si>
  <si>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</si>
  <si>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</si>
  <si>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</si>
  <si>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</si>
  <si>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</si>
  <si>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</si>
  <si>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</si>
  <si>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</si>
  <si>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</si>
  <si>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</si>
  <si>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</si>
  <si>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</si>
  <si>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</si>
  <si>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</si>
  <si>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</si>
  <si>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</si>
  <si>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</si>
  <si>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</si>
  <si>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</si>
  <si>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</si>
  <si>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</si>
  <si>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</si>
  <si>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</si>
  <si>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</si>
  <si>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</si>
  <si>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</si>
  <si>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</si>
  <si>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</si>
  <si>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</si>
  <si>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</si>
  <si>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</si>
  <si>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</si>
  <si>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</si>
  <si>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</si>
  <si>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</si>
  <si>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</si>
  <si>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</si>
  <si>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</si>
  <si>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</si>
  <si>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</si>
  <si>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</si>
  <si>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</si>
  <si>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</si>
  <si>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</si>
  <si>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</si>
  <si>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</si>
  <si>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</si>
  <si>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</si>
  <si>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</si>
  <si>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</si>
  <si>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</si>
  <si>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</si>
  <si>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</si>
  <si>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</si>
  <si>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</si>
  <si>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</si>
  <si>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</si>
  <si>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</si>
  <si>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</si>
  <si>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</si>
  <si>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</si>
  <si>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</si>
  <si>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</si>
  <si>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</si>
  <si>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</si>
  <si>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</si>
  <si>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</si>
  <si>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</si>
  <si>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</si>
  <si>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</si>
  <si>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</si>
  <si>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</si>
  <si>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</si>
  <si>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</si>
  <si>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</si>
  <si>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</si>
  <si>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</si>
  <si>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</si>
  <si>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</si>
  <si>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</si>
  <si>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</si>
  <si>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</si>
  <si>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</si>
  <si>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</si>
  <si>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</si>
  <si>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</si>
  <si>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</si>
  <si>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</si>
  <si>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</si>
  <si>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</si>
  <si>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</si>
  <si>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</si>
  <si>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</si>
  <si>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</si>
  <si>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</si>
  <si>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</si>
  <si>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</si>
  <si>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</si>
  <si>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</si>
  <si>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</si>
  <si>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</si>
  <si>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</si>
  <si>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</si>
  <si>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</si>
  <si>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</si>
  <si>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</si>
  <si>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</si>
  <si>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</si>
  <si>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</si>
  <si>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</si>
  <si>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</si>
  <si>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</si>
  <si>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</si>
  <si>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</si>
  <si>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</si>
  <si>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</si>
  <si>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</si>
  <si>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</si>
  <si>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</si>
  <si>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</si>
  <si>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</si>
  <si>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</si>
  <si>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</si>
  <si>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</si>
  <si>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</si>
  <si>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</si>
  <si>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</si>
  <si>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</si>
  <si>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</si>
  <si>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</si>
  <si>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</si>
  <si>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</si>
  <si>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</si>
  <si>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</si>
  <si>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</si>
  <si>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</si>
  <si>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</si>
  <si>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</si>
  <si>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</si>
  <si>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</si>
  <si>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</si>
  <si>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</si>
  <si>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</si>
  <si>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</si>
  <si>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</si>
  <si>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</si>
  <si>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</si>
  <si>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</si>
  <si>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</si>
  <si>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</si>
  <si>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</si>
  <si>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</si>
  <si>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</si>
  <si>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</si>
  <si>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</si>
  <si>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</si>
  <si>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</si>
  <si>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</si>
  <si>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</si>
  <si>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</si>
  <si>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</si>
  <si>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</si>
  <si>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</si>
  <si>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</si>
  <si>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</si>
  <si>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</si>
  <si>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</si>
  <si>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</si>
  <si>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</si>
  <si>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</si>
  <si>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</si>
  <si>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</si>
  <si>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</si>
  <si>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</si>
  <si>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</si>
  <si>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</si>
  <si>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</si>
  <si>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</si>
  <si>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</si>
  <si>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</si>
  <si>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</si>
  <si>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</si>
  <si>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</si>
  <si>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</si>
  <si>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</si>
  <si>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</si>
  <si>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</si>
  <si>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</si>
  <si>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</si>
  <si>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</si>
  <si>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</si>
  <si>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</si>
  <si>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</si>
  <si>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</si>
  <si>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</si>
  <si>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</si>
  <si>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</si>
  <si>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</si>
  <si>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</si>
  <si>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</si>
  <si>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</si>
  <si>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</si>
  <si>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</si>
  <si>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</si>
  <si>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</si>
  <si>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</si>
  <si>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</si>
  <si>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</si>
  <si>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</si>
  <si>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</si>
  <si>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</si>
  <si>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</si>
  <si>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</si>
  <si>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</si>
  <si>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</si>
  <si>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</si>
  <si>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</si>
  <si>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</si>
  <si>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</si>
  <si>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</si>
  <si>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</si>
  <si>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</si>
  <si>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</si>
  <si>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</si>
  <si>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</si>
  <si>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</si>
  <si>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</si>
  <si>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</si>
  <si>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</si>
  <si>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</si>
  <si>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</si>
  <si>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</si>
  <si>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</si>
  <si>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</si>
  <si>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</si>
  <si>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</si>
  <si>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</si>
  <si>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</si>
  <si>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</si>
  <si>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</si>
  <si>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</si>
  <si>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</si>
  <si>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</si>
  <si>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</si>
  <si>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</si>
  <si>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</si>
  <si>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</si>
  <si>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</si>
  <si>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</si>
  <si>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</si>
  <si>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</si>
  <si>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</si>
  <si>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</si>
  <si>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</si>
  <si>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</si>
  <si>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</si>
  <si>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</si>
  <si>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</si>
  <si>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</si>
  <si>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</si>
  <si>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</si>
  <si>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</si>
  <si>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</si>
  <si>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</si>
  <si>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</si>
  <si>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</si>
  <si>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</si>
  <si>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</si>
  <si>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</si>
  <si>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</si>
  <si>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</si>
  <si>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</si>
  <si>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</si>
  <si>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</si>
  <si>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</si>
  <si>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</si>
  <si>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</si>
  <si>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</si>
  <si>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</si>
  <si>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</si>
  <si>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</si>
  <si>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</si>
  <si>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</si>
  <si>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</si>
  <si>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</si>
  <si>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</si>
  <si>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</si>
  <si>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</si>
  <si>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</si>
  <si>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</si>
  <si>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</si>
  <si>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</si>
  <si>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</si>
  <si>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</si>
  <si>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</si>
  <si>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</si>
  <si>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</si>
  <si>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</si>
  <si>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</si>
  <si>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</si>
  <si>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</si>
  <si>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</si>
  <si>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</si>
  <si>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</si>
  <si>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</si>
  <si>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</si>
  <si>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</si>
  <si>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</si>
  <si>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</si>
  <si>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</si>
  <si>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</si>
  <si>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</si>
  <si>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</si>
  <si>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</si>
  <si>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</si>
  <si>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</si>
  <si>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</si>
  <si>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</si>
  <si>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</si>
  <si>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</si>
  <si>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</si>
  <si>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</si>
  <si>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</si>
  <si>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</si>
  <si>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</si>
  <si>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</si>
  <si>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</si>
  <si>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</si>
  <si>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</si>
  <si>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</si>
  <si>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</si>
  <si>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</si>
  <si>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</si>
  <si>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</si>
  <si>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</si>
  <si>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</si>
  <si>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</si>
  <si>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</si>
  <si>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</si>
  <si>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</si>
  <si>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</si>
  <si>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</si>
  <si>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</si>
  <si>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</si>
  <si>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</si>
  <si>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</si>
  <si>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</si>
  <si>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</si>
  <si>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</si>
  <si>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</si>
  <si>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</si>
  <si>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</si>
  <si>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</si>
  <si>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</si>
  <si>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</si>
  <si>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</si>
  <si>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</si>
  <si>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</si>
  <si>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</si>
  <si>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</si>
  <si>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</si>
  <si>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</si>
  <si>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</si>
  <si>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</si>
  <si>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</si>
  <si>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</si>
  <si>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</si>
  <si>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</si>
  <si>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</si>
  <si>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</si>
  <si>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</si>
  <si>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</si>
  <si>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</si>
  <si>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</si>
  <si>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</si>
  <si>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</si>
  <si>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</si>
  <si>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</si>
  <si>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</si>
  <si>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</si>
  <si>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</si>
  <si>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</si>
  <si>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</si>
  <si>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</si>
  <si>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</si>
  <si>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</si>
  <si>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</si>
  <si>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</si>
  <si>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</si>
  <si>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</si>
  <si>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</si>
  <si>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</si>
  <si>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</si>
  <si>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</si>
  <si>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</si>
  <si>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</si>
  <si>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</si>
  <si>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</si>
  <si>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</si>
  <si>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</si>
  <si>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</si>
  <si>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</si>
  <si>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</si>
  <si>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</si>
  <si>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</si>
  <si>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</si>
  <si>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</si>
  <si>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</si>
  <si>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</si>
  <si>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</si>
  <si>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</si>
  <si>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</si>
  <si>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</si>
  <si>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</si>
  <si>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</si>
  <si>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</si>
  <si>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</si>
  <si>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</si>
  <si>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</si>
  <si>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</si>
  <si>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</si>
  <si>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</si>
  <si>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</si>
  <si>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</si>
  <si>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</si>
  <si>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</si>
  <si>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</si>
  <si>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</si>
  <si>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</si>
  <si>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</si>
  <si>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</si>
  <si>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</si>
  <si>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</si>
  <si>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</si>
  <si>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</si>
  <si>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</si>
  <si>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</si>
  <si>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</si>
  <si>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</si>
  <si>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</si>
  <si>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</si>
  <si>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</si>
  <si>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</si>
  <si>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</si>
  <si>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</si>
  <si>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</si>
  <si>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</si>
  <si>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</si>
  <si>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</si>
  <si>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</si>
  <si>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</si>
  <si>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</si>
  <si>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</si>
  <si>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</si>
  <si>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</si>
  <si>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</si>
  <si>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</si>
  <si>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</si>
  <si>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</si>
  <si>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</si>
  <si>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</si>
  <si>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</si>
  <si>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</si>
  <si>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</si>
  <si>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</si>
  <si>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</si>
  <si>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</si>
  <si>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</si>
  <si>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</si>
  <si>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</si>
  <si>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</si>
  <si>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</si>
  <si>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</si>
  <si>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</si>
  <si>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</si>
  <si>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</si>
  <si>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</si>
  <si>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</si>
  <si>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</si>
  <si>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</si>
  <si>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</si>
  <si>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</si>
  <si>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</si>
  <si>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</si>
  <si>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</si>
  <si>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</si>
  <si>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</si>
  <si>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</si>
  <si>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</si>
  <si>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</si>
  <si>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</si>
  <si>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</si>
  <si>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</si>
  <si>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</si>
  <si>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</si>
  <si>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</si>
  <si>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</si>
  <si>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</si>
  <si>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</si>
  <si>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</si>
  <si>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</si>
  <si>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</si>
  <si>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</si>
  <si>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</si>
  <si>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</si>
  <si>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</si>
  <si>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</si>
  <si>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</si>
  <si>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</si>
  <si>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</si>
  <si>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</si>
  <si>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</si>
  <si>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</si>
  <si>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</si>
  <si>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</si>
  <si>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</si>
  <si>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</si>
  <si>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</si>
  <si>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</si>
  <si>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</si>
  <si>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</si>
  <si>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</si>
  <si>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</si>
  <si>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</si>
  <si>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</si>
  <si>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</si>
  <si>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</si>
  <si>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</si>
  <si>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</si>
  <si>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</si>
  <si>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</si>
  <si>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</si>
  <si>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</si>
  <si>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</si>
  <si>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</si>
  <si>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</si>
  <si>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</si>
  <si>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</si>
  <si>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</si>
  <si>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</si>
  <si>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</si>
  <si>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</si>
  <si>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</si>
  <si>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</si>
  <si>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</si>
  <si>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</si>
  <si>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</si>
  <si>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</si>
  <si>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</si>
  <si>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</si>
  <si>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</si>
  <si>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</si>
  <si>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</si>
  <si>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</si>
  <si>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</si>
  <si>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</si>
  <si>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</si>
  <si>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</si>
  <si>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</si>
  <si>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</si>
  <si>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</si>
  <si>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</si>
  <si>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</si>
  <si>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</si>
  <si>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</si>
  <si>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</si>
  <si>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</si>
  <si>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</si>
  <si>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</si>
  <si>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</si>
  <si>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</si>
  <si>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</si>
  <si>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</si>
  <si>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</si>
  <si>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</si>
  <si>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</si>
  <si>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</si>
  <si>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</si>
  <si>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</si>
  <si>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</si>
  <si>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</si>
  <si>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</si>
  <si>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</si>
  <si>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</si>
  <si>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</si>
  <si>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</si>
  <si>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</si>
  <si>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</si>
  <si>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</si>
  <si>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</si>
  <si>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</si>
  <si>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</si>
  <si>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</si>
  <si>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</si>
  <si>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</si>
  <si>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</si>
  <si>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</si>
  <si>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</si>
  <si>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</si>
  <si>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</si>
  <si>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</si>
  <si>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</si>
  <si>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</si>
  <si>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</si>
  <si>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</si>
  <si>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</si>
  <si>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</si>
  <si>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</si>
  <si>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</si>
  <si>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</si>
  <si>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</si>
  <si>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</si>
  <si>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</si>
  <si>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</si>
  <si>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</si>
  <si>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</si>
  <si>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</si>
  <si>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</si>
  <si>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</si>
  <si>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</si>
  <si>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</si>
  <si>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</si>
  <si>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</si>
  <si>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</si>
  <si>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</si>
  <si>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</si>
  <si>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</si>
  <si>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</si>
  <si>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</si>
  <si>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</si>
  <si>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</si>
  <si>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</si>
  <si>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</si>
  <si>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</si>
  <si>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</si>
  <si>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</si>
  <si>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</si>
  <si>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</si>
  <si>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</si>
  <si>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</si>
  <si>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</si>
  <si>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</si>
  <si>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</si>
  <si>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</si>
  <si>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</si>
  <si>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</si>
  <si>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</si>
  <si>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</si>
  <si>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</si>
  <si>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</si>
  <si>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</si>
  <si>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</si>
  <si>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</si>
  <si>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</si>
  <si>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</si>
  <si>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</si>
  <si>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</si>
  <si>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</si>
  <si>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</si>
  <si>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</si>
  <si>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</si>
  <si>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</si>
  <si>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</si>
  <si>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</si>
  <si>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</si>
  <si>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</si>
  <si>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</si>
  <si>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</si>
  <si>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</si>
  <si>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</si>
  <si>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</si>
  <si>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</si>
  <si>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</si>
  <si>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</si>
  <si>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</si>
  <si>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</si>
  <si>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</si>
  <si>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</si>
  <si>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</si>
  <si>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</si>
  <si>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</si>
  <si>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</si>
  <si>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</si>
  <si>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</si>
  <si>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</si>
  <si>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</si>
  <si>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</si>
  <si>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</si>
  <si>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</si>
  <si>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</si>
  <si>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</si>
  <si>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</si>
  <si>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</si>
  <si>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</si>
  <si>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</si>
  <si>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</si>
  <si>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</si>
  <si>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</si>
  <si>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</si>
  <si>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</si>
  <si>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</si>
  <si>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</si>
  <si>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</si>
  <si>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</si>
  <si>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</si>
  <si>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</si>
  <si>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</si>
  <si>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</si>
  <si>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</si>
  <si>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</si>
  <si>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</si>
  <si>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</si>
  <si>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</si>
  <si>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</si>
  <si>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</si>
  <si>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</si>
  <si>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</si>
  <si>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</si>
  <si>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</si>
  <si>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</si>
  <si>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</si>
  <si>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</si>
  <si>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</si>
  <si>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</si>
  <si>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</si>
  <si>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</si>
  <si>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</si>
  <si>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</si>
  <si>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</si>
  <si>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</si>
  <si>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</si>
  <si>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</si>
  <si>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</si>
  <si>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</si>
  <si>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</si>
  <si>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</si>
  <si>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</si>
  <si>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</si>
  <si>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</si>
  <si>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</si>
  <si>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</si>
  <si>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</si>
  <si>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</si>
  <si>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</si>
  <si>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</si>
  <si>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</si>
  <si>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</si>
  <si>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</si>
  <si>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</si>
  <si>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</si>
  <si>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</si>
  <si>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</si>
  <si>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</si>
  <si>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</si>
  <si>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</si>
  <si>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</si>
  <si>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</si>
  <si>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</si>
  <si>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</si>
  <si>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</si>
  <si>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</si>
  <si>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</si>
  <si>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</si>
  <si>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</si>
  <si>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</si>
  <si>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</si>
  <si>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</si>
  <si>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</si>
  <si>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</si>
  <si>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</si>
  <si>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</si>
  <si>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</si>
  <si>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</si>
  <si>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</si>
  <si>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</si>
  <si>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</si>
  <si>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</si>
  <si>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</si>
  <si>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</si>
  <si>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</si>
  <si>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</si>
  <si>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</si>
  <si>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</si>
  <si>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</si>
  <si>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</si>
  <si>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</si>
  <si>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</si>
  <si>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</si>
  <si>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</si>
  <si>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</si>
  <si>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</si>
  <si>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</si>
  <si>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</si>
  <si>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</si>
  <si>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</si>
  <si>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</si>
  <si>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</si>
  <si>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</si>
  <si>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</si>
  <si>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</si>
  <si>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</si>
  <si>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</si>
  <si>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</si>
  <si>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</si>
  <si>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</si>
  <si>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</si>
  <si>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</si>
  <si>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</si>
  <si>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</si>
  <si>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</si>
  <si>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</si>
  <si>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</si>
  <si>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</si>
  <si>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</si>
  <si>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</si>
  <si>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</si>
  <si>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</si>
  <si>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</si>
  <si>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</si>
  <si>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</si>
  <si>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</si>
  <si>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</si>
  <si>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</si>
  <si>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</si>
  <si>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</si>
  <si>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</si>
  <si>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</si>
  <si>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</si>
  <si>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</si>
  <si>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</si>
  <si>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</si>
  <si>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</si>
  <si>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</si>
  <si>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</si>
  <si>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</si>
  <si>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</si>
  <si>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</si>
  <si>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</si>
  <si>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</si>
  <si>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</si>
  <si>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</si>
  <si>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</si>
  <si>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</si>
  <si>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</si>
  <si>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</si>
  <si>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</si>
  <si>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</si>
  <si>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</si>
  <si>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</si>
  <si>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</si>
  <si>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</si>
  <si>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</si>
  <si>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</si>
  <si>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</si>
  <si>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</si>
  <si>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</si>
  <si>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</si>
  <si>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</si>
  <si>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</si>
  <si>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</si>
  <si>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</si>
  <si>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</si>
  <si>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</si>
  <si>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</si>
  <si>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</si>
  <si>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</si>
  <si>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</si>
  <si>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</si>
  <si>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</si>
  <si>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</si>
  <si>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</si>
  <si>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</si>
  <si>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</si>
  <si>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</si>
  <si>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</si>
  <si>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</si>
  <si>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</si>
  <si>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</si>
  <si>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</si>
  <si>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</si>
  <si>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</si>
  <si>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</si>
  <si>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</si>
  <si>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</si>
  <si>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</si>
  <si>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</si>
  <si>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</si>
  <si>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</si>
  <si>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</si>
  <si>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</si>
  <si>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</si>
  <si>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</si>
  <si>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</si>
  <si>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</si>
  <si>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</si>
  <si>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</si>
  <si>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</si>
  <si>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</si>
  <si>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</si>
  <si>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</si>
  <si>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</si>
  <si>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</si>
  <si>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</si>
  <si>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</si>
  <si>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</si>
  <si>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</si>
  <si>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</si>
  <si>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</si>
  <si>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</si>
  <si>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</si>
  <si>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</si>
  <si>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</si>
  <si>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</si>
  <si>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</si>
  <si>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</si>
  <si>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</si>
  <si>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</si>
  <si>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</si>
  <si>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</si>
  <si>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</si>
  <si>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</si>
  <si>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</si>
  <si>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</si>
  <si>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</si>
  <si>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</si>
  <si>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</si>
  <si>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</si>
  <si>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</si>
  <si>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</si>
  <si>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</si>
  <si>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</si>
  <si>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</si>
  <si>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</si>
  <si>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</si>
  <si>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</si>
  <si>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</si>
  <si>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</si>
  <si>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</si>
  <si>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</si>
  <si>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</si>
  <si>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</si>
  <si>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</si>
  <si>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</si>
  <si>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</si>
  <si>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</si>
  <si>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</si>
  <si>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</si>
  <si>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</si>
  <si>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</si>
  <si>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</si>
  <si>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</si>
  <si>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</si>
  <si>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</si>
  <si>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</si>
  <si>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</si>
  <si>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</si>
  <si>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</si>
  <si>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</si>
  <si>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</si>
  <si>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</si>
  <si>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</si>
  <si>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</si>
  <si>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</si>
  <si>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</si>
  <si>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</si>
  <si>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</si>
  <si>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</si>
  <si>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</si>
  <si>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</si>
  <si>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</si>
  <si>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</si>
  <si>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</si>
  <si>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</si>
  <si>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</si>
  <si>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</si>
  <si>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</si>
  <si>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</si>
  <si>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</si>
  <si>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</si>
  <si>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</si>
  <si>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</si>
  <si>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</si>
  <si>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</si>
  <si>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</si>
  <si>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</si>
  <si>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</si>
  <si>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</si>
  <si>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</si>
  <si>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</si>
  <si>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</si>
  <si>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</si>
  <si>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</si>
  <si>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</si>
  <si>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</si>
  <si>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</si>
  <si>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</si>
  <si>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</si>
  <si>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</si>
  <si>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</si>
  <si>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</si>
  <si>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</si>
  <si>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</si>
  <si>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</si>
  <si>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</si>
  <si>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</si>
  <si>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</si>
  <si>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</si>
  <si>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</si>
  <si>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</si>
  <si>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</si>
  <si>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</si>
  <si>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</si>
  <si>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</si>
  <si>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</si>
  <si>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</si>
  <si>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</si>
  <si>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</si>
  <si>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</si>
  <si>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</si>
  <si>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</si>
  <si>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</si>
  <si>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</si>
  <si>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</si>
  <si>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</si>
  <si>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</si>
  <si>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</si>
  <si>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</si>
  <si>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</si>
  <si>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</si>
  <si>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</si>
  <si>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</si>
  <si>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</si>
  <si>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</si>
  <si>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</si>
  <si>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</si>
  <si>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</si>
  <si>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</si>
  <si>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</si>
  <si>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</si>
  <si>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</si>
  <si>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</si>
  <si>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</si>
  <si>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</si>
  <si>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</si>
  <si>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</si>
  <si>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</si>
  <si>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</si>
  <si>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</si>
  <si>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</si>
  <si>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</si>
  <si>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</si>
  <si>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</si>
  <si>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</si>
  <si>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</si>
  <si>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</si>
  <si>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</si>
  <si>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</si>
  <si>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</si>
  <si>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</si>
  <si>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</si>
  <si>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</si>
  <si>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</si>
  <si>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</si>
  <si>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</si>
  <si>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</si>
  <si>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</si>
  <si>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</si>
  <si>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</si>
  <si>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</si>
  <si>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</si>
  <si>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</si>
  <si>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</si>
  <si>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</si>
  <si>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</si>
  <si>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</si>
  <si>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</si>
  <si>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</si>
  <si>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</si>
  <si>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</si>
  <si>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</si>
  <si>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</si>
  <si>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</si>
  <si>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</si>
  <si>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</si>
  <si>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</si>
  <si>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</si>
  <si>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</si>
  <si>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</si>
  <si>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</si>
  <si>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</si>
  <si>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</si>
  <si>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</si>
  <si>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</si>
  <si>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</si>
  <si>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</si>
  <si>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</si>
  <si>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</si>
  <si>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</si>
  <si>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</si>
  <si>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</si>
  <si>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</si>
  <si>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</si>
  <si>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</si>
  <si>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</si>
  <si>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</si>
  <si>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</si>
  <si>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</si>
  <si>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</si>
  <si>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</si>
  <si>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</si>
  <si>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</si>
  <si>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</si>
  <si>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</si>
  <si>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</si>
  <si>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</si>
  <si>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</si>
  <si>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</si>
  <si>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</si>
  <si>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</si>
  <si>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</si>
  <si>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</si>
  <si>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</si>
  <si>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</si>
  <si>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</si>
  <si>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</si>
  <si>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</si>
  <si>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</si>
  <si>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</si>
  <si>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</si>
  <si>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</si>
  <si>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</si>
  <si>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</si>
  <si>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</si>
  <si>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</si>
  <si>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</si>
  <si>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</si>
  <si>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</si>
  <si>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</si>
  <si>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</si>
  <si>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</si>
  <si>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</si>
  <si>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</si>
  <si>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</si>
  <si>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</si>
  <si>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</si>
  <si>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</si>
  <si>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</si>
  <si>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</si>
  <si>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</si>
  <si>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</si>
  <si>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</si>
  <si>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</si>
  <si>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</si>
  <si>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</si>
  <si>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</si>
  <si>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</si>
  <si>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</si>
  <si>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</si>
  <si>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</si>
  <si>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</si>
  <si>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</si>
  <si>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</si>
  <si>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</si>
  <si>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</si>
  <si>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</si>
  <si>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</si>
  <si>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</si>
  <si>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</si>
  <si>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</si>
  <si>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</si>
  <si>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</si>
  <si>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</si>
  <si>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</si>
  <si>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</si>
  <si>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</si>
  <si>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</si>
  <si>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</si>
  <si>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</si>
  <si>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</si>
  <si>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</si>
  <si>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</si>
  <si>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</si>
  <si>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</si>
  <si>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</si>
  <si>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</si>
  <si>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</si>
  <si>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</si>
  <si>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</si>
  <si>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</si>
  <si>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</si>
  <si>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</si>
  <si>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</si>
  <si>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</si>
  <si>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</si>
  <si>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</si>
  <si>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</si>
  <si>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</si>
  <si>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</si>
  <si>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</si>
  <si>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</si>
  <si>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</si>
  <si>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</si>
  <si>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</si>
  <si>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</si>
  <si>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</si>
  <si>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</si>
  <si>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</si>
  <si>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</si>
  <si>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</si>
  <si>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</si>
  <si>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</si>
  <si>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</si>
  <si>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</si>
  <si>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</si>
  <si>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</si>
  <si>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</si>
  <si>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</si>
  <si>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</si>
  <si>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</si>
  <si>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</si>
  <si>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</si>
  <si>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</si>
  <si>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</si>
  <si>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</si>
  <si>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</si>
  <si>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</si>
  <si>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</si>
  <si>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</si>
  <si>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</si>
  <si>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</si>
  <si>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</si>
  <si>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</si>
  <si>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</si>
  <si>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</si>
  <si>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</si>
  <si>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</si>
  <si>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</si>
  <si>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</si>
  <si>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</si>
  <si>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</si>
  <si>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</si>
  <si>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</si>
  <si>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</si>
  <si>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</si>
  <si>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</si>
  <si>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</si>
  <si>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</si>
  <si>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</si>
  <si>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</si>
  <si>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</si>
  <si>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</si>
  <si>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</si>
  <si>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</si>
  <si>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</si>
  <si>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</si>
  <si>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</si>
  <si>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</si>
  <si>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</si>
  <si>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</si>
  <si>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</si>
  <si>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</si>
  <si>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</si>
  <si>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</si>
  <si>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</si>
  <si>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</si>
  <si>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</si>
  <si>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</si>
  <si>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</si>
  <si>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</si>
  <si>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</si>
  <si>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</si>
  <si>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</si>
  <si>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</si>
  <si>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</si>
  <si>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</si>
  <si>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</si>
  <si>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</si>
  <si>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</si>
  <si>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</si>
  <si>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</si>
  <si>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</si>
  <si>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</si>
  <si>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</si>
  <si>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</si>
  <si>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</si>
  <si>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</si>
  <si>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</si>
  <si>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</si>
  <si>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</si>
  <si>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</si>
  <si>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</si>
  <si>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</si>
  <si>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</si>
  <si>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</si>
  <si>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</si>
  <si>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</si>
  <si>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</si>
  <si>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</si>
  <si>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</si>
  <si>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</si>
  <si>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</si>
  <si>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</si>
  <si>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</si>
  <si>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</si>
  <si>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</si>
  <si>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</si>
  <si>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</si>
  <si>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</si>
  <si>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</si>
  <si>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</si>
  <si>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</si>
  <si>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</si>
  <si>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</si>
  <si>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</si>
  <si>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</si>
  <si>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</si>
  <si>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</si>
  <si>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</si>
  <si>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</si>
  <si>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</si>
  <si>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</si>
  <si>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</si>
  <si>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</si>
  <si>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</si>
  <si>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</si>
  <si>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</si>
  <si>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</si>
  <si>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</si>
  <si>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</si>
  <si>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</si>
  <si>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</si>
  <si>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</si>
  <si>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</si>
  <si>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</si>
  <si>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</si>
  <si>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</si>
  <si>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</si>
  <si>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</si>
  <si>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</si>
  <si>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</si>
  <si>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</si>
  <si>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</si>
  <si>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</si>
  <si>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</si>
  <si>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</si>
  <si>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</si>
  <si>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</si>
  <si>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</si>
  <si>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</si>
  <si>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</si>
  <si>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</si>
  <si>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</si>
  <si>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</si>
  <si>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</si>
  <si>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</si>
  <si>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</si>
  <si>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</si>
  <si>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</si>
  <si>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</si>
  <si>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</si>
  <si>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</si>
  <si>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</si>
  <si>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</si>
  <si>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</si>
  <si>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</si>
  <si>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</si>
  <si>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</si>
  <si>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</si>
  <si>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</si>
  <si>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</si>
  <si>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</si>
  <si>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</si>
  <si>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</si>
  <si>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</si>
  <si>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</si>
  <si>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</si>
  <si>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</si>
  <si>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</si>
  <si>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</si>
  <si>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</si>
  <si>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</si>
  <si>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</si>
  <si>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</si>
  <si>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</si>
  <si>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</si>
  <si>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</si>
  <si>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</si>
  <si>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</si>
  <si>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</si>
  <si>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</si>
  <si>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</si>
  <si>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</si>
  <si>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</si>
  <si>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</si>
  <si>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</si>
  <si>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</si>
  <si>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</si>
  <si>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</si>
  <si>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</si>
  <si>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</si>
  <si>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</si>
  <si>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</si>
  <si>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</si>
  <si>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</si>
  <si>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</si>
  <si>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</si>
  <si>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</si>
  <si>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</si>
  <si>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</si>
  <si>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</si>
  <si>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</si>
  <si>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</si>
  <si>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</si>
  <si>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</si>
  <si>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</si>
  <si>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</si>
  <si>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</si>
  <si>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</si>
  <si>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</si>
  <si>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</si>
  <si>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</si>
  <si>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</si>
  <si>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</si>
  <si>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</si>
  <si>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</si>
  <si>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</si>
  <si>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</si>
  <si>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</si>
  <si>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</si>
  <si>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</si>
  <si>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</si>
  <si>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</si>
  <si>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</si>
  <si>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</si>
  <si>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</si>
  <si>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</si>
  <si>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</si>
  <si>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</si>
  <si>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</si>
  <si>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</si>
  <si>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</si>
  <si>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</si>
  <si>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</si>
  <si>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</si>
  <si>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</si>
  <si>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</si>
  <si>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</si>
  <si>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</si>
  <si>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</si>
  <si>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</si>
  <si>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</si>
  <si>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</si>
  <si>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</si>
  <si>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</si>
  <si>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</si>
  <si>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</si>
  <si>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</si>
  <si>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</si>
  <si>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</si>
  <si>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</si>
  <si>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</si>
  <si>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</si>
  <si>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</si>
  <si>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</si>
  <si>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</si>
  <si>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</si>
  <si>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</si>
  <si>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</si>
  <si>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</si>
  <si>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</si>
  <si>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</si>
  <si>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</si>
  <si>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</si>
  <si>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</si>
  <si>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</si>
  <si>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</si>
  <si>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</si>
  <si>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</si>
  <si>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</si>
  <si>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</si>
  <si>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</si>
  <si>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</si>
  <si>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</si>
  <si>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</si>
  <si>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</si>
  <si>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</si>
  <si>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</si>
  <si>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</si>
  <si>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</si>
  <si>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</si>
  <si>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</si>
  <si>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</si>
  <si>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</si>
  <si>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</si>
  <si>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</si>
  <si>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</si>
  <si>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</si>
  <si>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</si>
  <si>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</si>
  <si>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</si>
  <si>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</si>
  <si>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</si>
  <si>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</si>
  <si>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</si>
  <si>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</si>
  <si>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</si>
  <si>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</si>
  <si>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</si>
  <si>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</si>
  <si>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</si>
  <si>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</si>
  <si>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</si>
  <si>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</si>
  <si>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</si>
  <si>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</si>
  <si>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</si>
  <si>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</si>
  <si>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</si>
  <si>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</si>
  <si>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</si>
  <si>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</si>
  <si>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</si>
  <si>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</si>
  <si>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</si>
  <si>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</si>
  <si>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</si>
  <si>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</si>
  <si>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</si>
  <si>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</si>
  <si>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</si>
  <si>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</si>
  <si>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</si>
  <si>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</si>
  <si>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</si>
  <si>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</si>
  <si>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</si>
  <si>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</si>
  <si>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</si>
  <si>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</si>
  <si>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</si>
  <si>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</si>
  <si>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</si>
  <si>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</si>
  <si>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</si>
  <si>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</si>
  <si>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</si>
  <si>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</si>
  <si>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</si>
  <si>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</si>
  <si>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</si>
  <si>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</si>
  <si>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</si>
  <si>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</si>
  <si>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</si>
  <si>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</si>
  <si>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</si>
  <si>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</si>
  <si>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</si>
  <si>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</si>
  <si>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</si>
  <si>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</si>
  <si>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</si>
  <si>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</si>
  <si>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</si>
  <si>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</si>
  <si>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</si>
  <si>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</si>
  <si>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</si>
  <si>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</si>
  <si>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</si>
  <si>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</si>
  <si>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</si>
  <si>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</si>
  <si>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</si>
  <si>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</si>
  <si>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</si>
  <si>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</si>
  <si>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</si>
  <si>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</si>
  <si>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</si>
  <si>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</si>
  <si>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</si>
  <si>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</si>
  <si>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</si>
  <si>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</si>
  <si>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</si>
  <si>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</si>
  <si>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</si>
  <si>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</si>
  <si>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</si>
  <si>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</si>
  <si>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</si>
  <si>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</si>
  <si>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</si>
  <si>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</si>
  <si>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</si>
  <si>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</si>
  <si>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</si>
  <si>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</si>
  <si>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</si>
  <si>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</si>
  <si>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</si>
  <si>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</si>
  <si>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</si>
  <si>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</si>
  <si>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</si>
  <si>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</si>
  <si>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</si>
  <si>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</si>
  <si>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</si>
  <si>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</si>
  <si>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</si>
  <si>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</si>
  <si>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</si>
  <si>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</si>
  <si>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</si>
  <si>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</si>
  <si>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</si>
  <si>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</si>
  <si>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</si>
  <si>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</si>
  <si>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</si>
  <si>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</si>
  <si>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</si>
  <si>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</si>
  <si>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</si>
  <si>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</si>
  <si>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</si>
  <si>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</si>
  <si>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</si>
  <si>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</si>
  <si>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</si>
  <si>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</si>
  <si>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</si>
  <si>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</si>
  <si>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</si>
  <si>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</si>
  <si>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</si>
  <si>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</si>
  <si>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</si>
  <si>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</si>
  <si>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</si>
  <si>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</si>
  <si>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</si>
  <si>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</si>
  <si>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</si>
  <si>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</si>
  <si>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</si>
  <si>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</si>
  <si>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</si>
  <si>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</si>
  <si>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</si>
  <si>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</si>
  <si>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</si>
  <si>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</si>
  <si>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</si>
  <si>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</si>
  <si>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</si>
  <si>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</si>
  <si>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</si>
  <si>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</si>
  <si>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</si>
  <si>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</si>
  <si>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</si>
  <si>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</si>
  <si>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</si>
  <si>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</si>
  <si>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</si>
  <si>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</si>
  <si>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</si>
  <si>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</si>
  <si>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</si>
  <si>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</si>
  <si>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</si>
  <si>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</si>
  <si>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</si>
  <si>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</si>
  <si>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</si>
  <si>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</si>
  <si>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</si>
  <si>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</si>
  <si>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</si>
  <si>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</si>
  <si>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</si>
  <si>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</si>
  <si>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</si>
  <si>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</si>
  <si>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</si>
  <si>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</si>
  <si>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</si>
  <si>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</si>
  <si>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</si>
  <si>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</si>
  <si>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</si>
  <si>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</si>
  <si>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</si>
  <si>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</si>
  <si>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</si>
  <si>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</si>
  <si>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</si>
  <si>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</si>
  <si>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</si>
  <si>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</si>
  <si>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</si>
  <si>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</si>
  <si>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</si>
  <si>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</si>
  <si>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</si>
  <si>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</si>
  <si>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</si>
  <si>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</si>
  <si>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</si>
  <si>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</si>
  <si>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</si>
  <si>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</si>
  <si>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</si>
  <si>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</si>
  <si>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</si>
  <si>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</si>
  <si>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</si>
  <si>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</si>
  <si>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</si>
  <si>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</si>
  <si>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</si>
  <si>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</si>
  <si>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</si>
  <si>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</si>
  <si>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</si>
  <si>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</si>
  <si>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</si>
  <si>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</si>
  <si>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</si>
  <si>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</si>
  <si>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</si>
  <si>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</si>
  <si>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</si>
  <si>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</si>
  <si>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</si>
  <si>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</si>
  <si>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</si>
  <si>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</si>
  <si>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</si>
  <si>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</si>
  <si>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</si>
  <si>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</si>
  <si>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</si>
  <si>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</si>
  <si>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</si>
  <si>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</si>
  <si>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</si>
  <si>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</si>
  <si>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</si>
  <si>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</si>
  <si>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</si>
  <si>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</si>
  <si>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</si>
  <si>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</si>
  <si>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</si>
  <si>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</si>
  <si>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</si>
  <si>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</si>
  <si>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</si>
  <si>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</si>
  <si>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</si>
  <si>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</si>
  <si>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</si>
  <si>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</si>
  <si>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</si>
  <si>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</si>
  <si>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</si>
  <si>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</si>
  <si>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</si>
  <si>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</si>
  <si>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</si>
  <si>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</si>
  <si>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</si>
  <si>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</si>
  <si>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</si>
  <si>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</si>
  <si>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</si>
  <si>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</si>
  <si>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</si>
  <si>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</si>
  <si>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</si>
  <si>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</si>
  <si>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</si>
  <si>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</si>
  <si>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</si>
  <si>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</si>
  <si>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</si>
  <si>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</si>
  <si>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</si>
  <si>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</si>
  <si>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</si>
  <si>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</si>
  <si>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</si>
  <si>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</si>
  <si>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</si>
  <si>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</si>
  <si>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</si>
  <si>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</si>
  <si>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</si>
  <si>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</si>
  <si>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</si>
  <si>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</si>
  <si>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</si>
  <si>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</si>
  <si>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</si>
  <si>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</si>
  <si>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</si>
  <si>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</si>
  <si>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</si>
  <si>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</si>
  <si>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</si>
  <si>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</si>
  <si>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</si>
  <si>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</si>
  <si>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</si>
  <si>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</si>
  <si>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</si>
  <si>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</si>
  <si>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</si>
  <si>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</si>
  <si>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</si>
  <si>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</si>
  <si>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</si>
  <si>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</si>
  <si>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</si>
  <si>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</si>
  <si>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</si>
  <si>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</si>
  <si>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</si>
  <si>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</si>
  <si>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</si>
  <si>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</si>
  <si>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</si>
  <si>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</si>
  <si>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</si>
  <si>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</si>
  <si>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</si>
  <si>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</si>
  <si>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</si>
  <si>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</si>
  <si>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</si>
  <si>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</si>
  <si>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</si>
  <si>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</si>
  <si>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</si>
  <si>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</si>
  <si>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</si>
  <si>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</si>
  <si>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</si>
  <si>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</si>
  <si>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</si>
  <si>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</si>
  <si>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</si>
  <si>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</si>
  <si>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</si>
  <si>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</si>
  <si>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</si>
  <si>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</si>
  <si>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</si>
  <si>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</si>
  <si>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</si>
  <si>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</si>
  <si>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</si>
  <si>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</si>
  <si>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</si>
  <si>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</si>
  <si>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</si>
  <si>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</si>
  <si>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</si>
  <si>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</si>
  <si>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</si>
  <si>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</si>
  <si>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</si>
  <si>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</si>
  <si>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</si>
  <si>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</si>
  <si>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</si>
  <si>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</si>
  <si>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</si>
  <si>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</si>
  <si>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</si>
  <si>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</si>
  <si>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</si>
  <si>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</si>
  <si>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</si>
  <si>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</si>
  <si>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</si>
  <si>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</si>
  <si>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</si>
  <si>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</si>
  <si>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</si>
  <si>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</si>
  <si>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</si>
  <si>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</si>
  <si>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</si>
  <si>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</si>
  <si>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</si>
  <si>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</si>
  <si>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</si>
  <si>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</si>
  <si>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</si>
  <si>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</si>
  <si>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</si>
  <si>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</si>
  <si>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</si>
  <si>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</si>
  <si>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</si>
  <si>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</si>
  <si>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</si>
  <si>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</si>
  <si>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</si>
  <si>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</si>
  <si>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</si>
  <si>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</si>
  <si>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</si>
  <si>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</si>
  <si>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</si>
  <si>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</si>
  <si>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</si>
  <si>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</si>
  <si>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</si>
  <si>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</si>
  <si>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</si>
  <si>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</si>
  <si>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</si>
  <si>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</si>
  <si>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</si>
  <si>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</si>
  <si>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</si>
  <si>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</si>
  <si>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</si>
  <si>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</si>
  <si>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</si>
  <si>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</si>
  <si>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</si>
  <si>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</si>
  <si>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</si>
  <si>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</si>
  <si>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</si>
  <si>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</si>
  <si>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</si>
  <si>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</si>
  <si>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</si>
  <si>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</si>
  <si>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</si>
  <si>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</si>
  <si>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</si>
  <si>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</si>
  <si>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</si>
  <si>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</si>
  <si>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</si>
  <si>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</si>
  <si>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</si>
  <si>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</si>
  <si>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</si>
  <si>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</si>
  <si>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</si>
  <si>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</si>
  <si>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</si>
  <si>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</si>
  <si>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</si>
  <si>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</si>
  <si>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</si>
  <si>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</si>
  <si>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</si>
  <si>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</si>
  <si>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</si>
  <si>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</si>
  <si>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</si>
  <si>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</si>
  <si>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</si>
  <si>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</si>
  <si>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</si>
  <si>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</si>
  <si>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</si>
  <si>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</si>
  <si>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</si>
  <si>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</si>
  <si>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</si>
  <si>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</si>
  <si>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</si>
  <si>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</si>
  <si>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</si>
  <si>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</si>
  <si>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</si>
  <si>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</si>
  <si>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</si>
  <si>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</si>
  <si>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</si>
  <si>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</si>
  <si>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</si>
  <si>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</si>
  <si>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</si>
  <si>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</si>
  <si>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</si>
  <si>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</si>
  <si>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</si>
  <si>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</si>
  <si>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</si>
  <si>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</si>
  <si>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</si>
  <si>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</si>
  <si>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</si>
  <si>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</si>
  <si>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</si>
  <si>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</si>
  <si>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</si>
  <si>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</si>
  <si>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</si>
  <si>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</si>
  <si>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</si>
  <si>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</si>
  <si>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</si>
  <si>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</si>
  <si>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</si>
  <si>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</si>
  <si>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</si>
  <si>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</si>
  <si>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</si>
  <si>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</si>
  <si>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</si>
  <si>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</si>
  <si>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</si>
  <si>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</si>
  <si>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</si>
  <si>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</si>
  <si>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</si>
  <si>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</si>
  <si>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</si>
  <si>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</si>
  <si>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</si>
  <si>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</si>
  <si>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</si>
  <si>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</si>
  <si>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</si>
  <si>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</si>
  <si>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</si>
  <si>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</si>
  <si>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</si>
  <si>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</si>
  <si>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</si>
  <si>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</si>
  <si>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</si>
  <si>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</si>
  <si>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</si>
  <si>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</si>
  <si>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</si>
  <si>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</si>
  <si>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</si>
  <si>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</si>
  <si>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</si>
  <si>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</si>
  <si>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</si>
  <si>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</si>
  <si>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</si>
  <si>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</si>
  <si>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</si>
  <si>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</si>
  <si>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</si>
  <si>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</si>
  <si>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</si>
  <si>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</si>
  <si>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</si>
  <si>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</si>
  <si>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</si>
  <si>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</si>
  <si>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</si>
  <si>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</si>
  <si>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</si>
  <si>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</si>
  <si>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</si>
  <si>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</si>
  <si>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</si>
  <si>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</si>
  <si>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</si>
  <si>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</si>
  <si>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</si>
  <si>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</si>
  <si>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</si>
  <si>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</si>
  <si>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</si>
  <si>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</si>
  <si>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</si>
  <si>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</si>
  <si>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</si>
  <si>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</si>
  <si>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</si>
  <si>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</si>
  <si>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</si>
  <si>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</si>
  <si>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</si>
  <si>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</si>
  <si>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</si>
  <si>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</si>
  <si>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</si>
  <si>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</si>
  <si>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</si>
  <si>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</si>
  <si>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</si>
  <si>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</si>
  <si>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</si>
  <si>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</si>
  <si>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</si>
  <si>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</si>
  <si>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</si>
  <si>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</si>
  <si>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</si>
  <si>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</si>
  <si>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</si>
  <si>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</si>
  <si>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</si>
  <si>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</si>
  <si>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</si>
  <si>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</si>
  <si>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</si>
  <si>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</si>
  <si>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</si>
  <si>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</si>
  <si>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</si>
  <si>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</si>
  <si>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</si>
  <si>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</si>
  <si>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</si>
  <si>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</si>
  <si>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</si>
  <si>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</si>
  <si>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</si>
  <si>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</si>
  <si>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</si>
  <si>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</si>
  <si>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</si>
  <si>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</si>
  <si>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</si>
  <si>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</si>
  <si>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</si>
  <si>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</si>
  <si>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</si>
  <si>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</si>
  <si>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</si>
  <si>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</si>
  <si>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</si>
  <si>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</si>
  <si>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</si>
  <si>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</si>
  <si>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</si>
  <si>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</si>
  <si>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</si>
  <si>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</si>
  <si>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</si>
  <si>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</si>
  <si>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</si>
  <si>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</si>
  <si>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</si>
  <si>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</si>
  <si>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</si>
  <si>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</si>
  <si>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</si>
  <si>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</si>
  <si>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</si>
  <si>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</si>
  <si>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</si>
  <si>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</si>
  <si>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</si>
  <si>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</si>
  <si>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</si>
  <si>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</si>
  <si>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</si>
  <si>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</si>
  <si>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</si>
  <si>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</si>
  <si>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</si>
  <si>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</si>
  <si>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</si>
  <si>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</si>
  <si>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</si>
  <si>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</si>
  <si>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</si>
  <si>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</si>
  <si>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</si>
  <si>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</si>
  <si>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</si>
  <si>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</si>
  <si>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</si>
  <si>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</si>
  <si>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</si>
  <si>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</si>
  <si>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</si>
  <si>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</si>
  <si>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</si>
  <si>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</si>
  <si>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</si>
  <si>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</si>
  <si>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</si>
  <si>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</si>
  <si>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</si>
  <si>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</si>
  <si>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</si>
  <si>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</si>
  <si>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</si>
  <si>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</si>
  <si>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</si>
  <si>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</si>
  <si>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</si>
  <si>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</si>
  <si>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</si>
  <si>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</si>
  <si>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</si>
  <si>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</si>
  <si>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</si>
  <si>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</si>
  <si>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</si>
  <si>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</si>
  <si>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</si>
  <si>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</si>
  <si>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</si>
  <si>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</si>
  <si>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</si>
  <si>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</si>
  <si>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</si>
  <si>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</si>
  <si>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</si>
  <si>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</si>
  <si>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</si>
  <si>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</si>
  <si>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</si>
  <si>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</si>
  <si>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</si>
  <si>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</si>
  <si>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</si>
  <si>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</si>
  <si>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</si>
  <si>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</si>
  <si>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</si>
  <si>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</si>
  <si>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</si>
  <si>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</si>
  <si>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</si>
  <si>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</si>
  <si>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</si>
  <si>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</si>
  <si>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</si>
  <si>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</si>
  <si>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</si>
  <si>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</si>
  <si>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</si>
  <si>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</si>
  <si>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</si>
  <si>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</si>
  <si>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</si>
  <si>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</si>
  <si>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</si>
  <si>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</si>
  <si>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</si>
  <si>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</si>
  <si>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</si>
  <si>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</si>
  <si>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</si>
  <si>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</si>
  <si>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</si>
  <si>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</si>
  <si>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</si>
  <si>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</si>
  <si>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</si>
  <si>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</si>
  <si>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</si>
  <si>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</si>
  <si>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</si>
  <si>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</si>
  <si>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</si>
  <si>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</si>
  <si>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</si>
  <si>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</si>
  <si>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</si>
  <si>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</si>
  <si>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</si>
  <si>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</si>
  <si>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</si>
  <si>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</si>
  <si>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</si>
  <si>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</si>
  <si>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</si>
  <si>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</si>
  <si>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</si>
  <si>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</si>
  <si>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</si>
  <si>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</si>
  <si>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</si>
  <si>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</si>
  <si>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</si>
  <si>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</si>
  <si>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</si>
  <si>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</si>
  <si>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</si>
  <si>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</si>
  <si>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</si>
  <si>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</si>
  <si>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</si>
  <si>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</si>
  <si>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</si>
  <si>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</si>
  <si>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</si>
  <si>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</si>
  <si>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</si>
  <si>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</si>
  <si>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</si>
  <si>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</si>
  <si>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</si>
  <si>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</si>
  <si>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</si>
  <si>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</si>
  <si>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</si>
  <si>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</si>
  <si>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</si>
  <si>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</si>
  <si>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</si>
  <si>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</si>
  <si>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</si>
  <si>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</si>
  <si>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</si>
  <si>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</si>
  <si>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</si>
  <si>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</si>
  <si>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</si>
  <si>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</si>
  <si>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</si>
  <si>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</si>
  <si>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</si>
  <si>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</si>
  <si>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</si>
  <si>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</si>
  <si>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</si>
  <si>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</si>
  <si>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</si>
  <si>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</si>
  <si>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</si>
  <si>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</si>
  <si>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</si>
  <si>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</si>
  <si>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</si>
  <si>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</si>
  <si>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</si>
  <si>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</si>
  <si>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</si>
  <si>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</si>
  <si>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</si>
  <si>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</si>
  <si>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</si>
  <si>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</si>
  <si>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</si>
  <si>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</si>
  <si>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</si>
  <si>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</si>
  <si>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</si>
  <si>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</si>
  <si>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</si>
  <si>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</si>
  <si>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</si>
  <si>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</si>
  <si>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</si>
  <si>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</si>
  <si>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</si>
  <si>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</si>
  <si>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</si>
  <si>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</si>
  <si>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</si>
  <si>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</si>
  <si>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</si>
  <si>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</si>
  <si>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</si>
  <si>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</si>
  <si>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</si>
  <si>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</si>
  <si>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</si>
  <si>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</si>
  <si>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</si>
  <si>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</si>
  <si>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</si>
  <si>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</si>
  <si>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</si>
  <si>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</si>
  <si>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</si>
  <si>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</si>
  <si>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</si>
  <si>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</si>
  <si>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</si>
  <si>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</si>
  <si>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</si>
  <si>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</si>
  <si>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</si>
  <si>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</si>
  <si>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</si>
  <si>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</si>
  <si>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</si>
  <si>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</si>
  <si>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</si>
  <si>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</si>
  <si>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</si>
  <si>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</si>
  <si>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</si>
  <si>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</si>
  <si>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</si>
  <si>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</si>
  <si>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</si>
  <si>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</si>
  <si>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</si>
  <si>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</si>
  <si>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</si>
  <si>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</si>
  <si>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</si>
  <si>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</si>
  <si>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</si>
  <si>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</si>
  <si>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</si>
  <si>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</si>
  <si>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</si>
  <si>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</si>
  <si>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</si>
  <si>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</si>
  <si>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</si>
  <si>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</si>
  <si>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</si>
  <si>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</si>
  <si>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</si>
  <si>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</si>
  <si>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</si>
  <si>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</si>
  <si>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</si>
  <si>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</si>
  <si>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</si>
  <si>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</si>
  <si>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</si>
  <si>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</si>
  <si>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</si>
  <si>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</si>
  <si>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</si>
  <si>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</si>
  <si>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</si>
  <si>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</si>
  <si>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</si>
  <si>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</si>
  <si>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</si>
  <si>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</si>
  <si>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</si>
  <si>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</si>
  <si>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</si>
  <si>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</si>
  <si>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</si>
  <si>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</si>
  <si>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</si>
  <si>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</si>
  <si>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</si>
  <si>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</si>
  <si>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</si>
  <si>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</si>
  <si>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</si>
  <si>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</si>
  <si>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</si>
  <si>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</si>
  <si>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</si>
  <si>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</si>
  <si>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</si>
  <si>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</si>
  <si>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</si>
  <si>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</si>
  <si>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</si>
  <si>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</si>
  <si>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</si>
  <si>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</si>
  <si>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</si>
  <si>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</si>
  <si>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</si>
  <si>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</si>
  <si>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</si>
  <si>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</si>
  <si>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</si>
  <si>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</si>
  <si>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</si>
  <si>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</si>
  <si>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</si>
  <si>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</si>
  <si>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</si>
  <si>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</si>
  <si>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</si>
  <si>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</si>
  <si>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</si>
  <si>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</si>
  <si>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</si>
  <si>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</si>
  <si>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</si>
  <si>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</si>
  <si>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</si>
  <si>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</si>
  <si>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</si>
  <si>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</si>
  <si>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</si>
  <si>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</si>
  <si>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</si>
  <si>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</si>
  <si>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</si>
  <si>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</si>
  <si>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</si>
  <si>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</si>
  <si>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</si>
  <si>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</si>
  <si>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</si>
  <si>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</si>
  <si>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</si>
  <si>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</si>
  <si>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</si>
  <si>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</si>
  <si>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</si>
  <si>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</si>
  <si>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</si>
  <si>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</si>
  <si>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</si>
  <si>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</si>
  <si>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</si>
  <si>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</si>
  <si>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</si>
  <si>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</si>
  <si>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</si>
  <si>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</si>
  <si>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</si>
  <si>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</si>
  <si>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</si>
  <si>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</si>
  <si>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</si>
  <si>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</si>
  <si>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</si>
  <si>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</si>
  <si>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</si>
  <si>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</si>
  <si>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</si>
  <si>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</si>
  <si>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</si>
  <si>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</si>
  <si>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</si>
  <si>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</si>
  <si>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</si>
  <si>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</si>
  <si>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</si>
  <si>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</si>
  <si>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</si>
  <si>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</si>
  <si>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</si>
  <si>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</si>
  <si>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</si>
  <si>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</si>
  <si>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</si>
  <si>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</si>
  <si>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</si>
  <si>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</si>
  <si>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</si>
  <si>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</si>
  <si>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</si>
  <si>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</si>
  <si>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</si>
  <si>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</si>
  <si>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</si>
  <si>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</si>
  <si>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</si>
  <si>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</si>
  <si>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</si>
  <si>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</si>
  <si>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</si>
  <si>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</si>
  <si>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</si>
  <si>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</si>
  <si>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</si>
  <si>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</si>
  <si>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</si>
  <si>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</si>
  <si>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</si>
  <si>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</si>
  <si>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</si>
  <si>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</si>
  <si>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</si>
  <si>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</si>
  <si>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</si>
  <si>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</si>
  <si>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</si>
  <si>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</si>
  <si>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</si>
  <si>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</si>
  <si>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</si>
  <si>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</si>
  <si>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</si>
  <si>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</si>
  <si>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</si>
  <si>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</si>
  <si>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</si>
  <si>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</si>
  <si>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</si>
  <si>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</si>
  <si>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</si>
  <si>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</si>
  <si>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</si>
  <si>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</si>
  <si>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</si>
  <si>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</si>
  <si>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</si>
  <si>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</si>
  <si>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</si>
  <si>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</si>
  <si>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</si>
  <si>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</si>
  <si>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</si>
  <si>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</si>
  <si>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</si>
  <si>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</si>
  <si>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</si>
  <si>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</si>
  <si>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</si>
  <si>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</si>
  <si>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</si>
  <si>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</si>
  <si>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</si>
  <si>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</si>
  <si>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</si>
  <si>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</si>
  <si>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</si>
  <si>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</si>
  <si>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</si>
  <si>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</si>
  <si>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</si>
  <si>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</si>
  <si>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</si>
  <si>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</si>
  <si>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</si>
  <si>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</si>
  <si>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</si>
  <si>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</si>
  <si>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</si>
  <si>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</si>
  <si>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</si>
  <si>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</si>
  <si>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</si>
  <si>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</si>
  <si>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</si>
  <si>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</si>
  <si>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</si>
  <si>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</si>
  <si>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</si>
  <si>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</si>
  <si>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</si>
  <si>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</si>
  <si>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</si>
  <si>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</si>
  <si>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</si>
  <si>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</si>
  <si>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</si>
  <si>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</si>
  <si>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</si>
  <si>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</si>
  <si>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</si>
  <si>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</si>
  <si>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</si>
  <si>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</si>
  <si>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</si>
  <si>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</si>
  <si>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</si>
  <si>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</si>
  <si>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</si>
  <si>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</si>
  <si>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</si>
  <si>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</si>
  <si>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</si>
  <si>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</si>
  <si>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</si>
  <si>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</si>
  <si>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</si>
  <si>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</si>
  <si>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</si>
  <si>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</si>
  <si>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</si>
  <si>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</si>
  <si>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</si>
  <si>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</si>
  <si>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</si>
  <si>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</si>
  <si>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</si>
  <si>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</si>
  <si>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</si>
  <si>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</si>
  <si>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</si>
  <si>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</si>
  <si>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</si>
  <si>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</si>
  <si>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</si>
  <si>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</si>
  <si>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</si>
  <si>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</si>
  <si>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</si>
  <si>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</si>
  <si>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</si>
  <si>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</si>
  <si>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</si>
  <si>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</si>
  <si>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</si>
  <si>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</si>
  <si>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</si>
  <si>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</si>
  <si>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</si>
  <si>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</si>
  <si>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</si>
  <si>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</si>
  <si>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</si>
  <si>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</si>
  <si>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</si>
  <si>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</si>
  <si>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</si>
  <si>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</si>
  <si>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</si>
  <si>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</si>
  <si>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</si>
  <si>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</si>
  <si>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</si>
  <si>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</si>
  <si>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</si>
  <si>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</si>
  <si>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</si>
  <si>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</si>
  <si>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</si>
  <si>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</si>
  <si>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</si>
  <si>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</si>
  <si>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</si>
  <si>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</si>
  <si>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</si>
  <si>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</si>
  <si>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</si>
  <si>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</si>
  <si>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</si>
  <si>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</si>
  <si>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</si>
  <si>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</si>
  <si>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</si>
  <si>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</si>
  <si>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</si>
  <si>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</si>
  <si>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</si>
  <si>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</si>
  <si>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</si>
  <si>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</si>
  <si>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</si>
  <si>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</si>
  <si>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</si>
  <si>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</si>
  <si>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</si>
  <si>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</si>
  <si>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</si>
  <si>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</si>
  <si>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</si>
  <si>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</si>
  <si>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</si>
  <si>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</si>
  <si>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</si>
  <si>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</si>
  <si>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</si>
  <si>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</si>
  <si>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</si>
  <si>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</si>
  <si>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</si>
  <si>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</si>
  <si>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</si>
  <si>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</si>
  <si>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</si>
  <si>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</si>
  <si>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</si>
  <si>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</si>
  <si>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</si>
  <si>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</si>
  <si>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</si>
  <si>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</si>
  <si>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</si>
  <si>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</si>
  <si>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</si>
  <si>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</si>
  <si>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</si>
  <si>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</si>
  <si>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</si>
  <si>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</si>
  <si>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</si>
  <si>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</si>
  <si>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</si>
  <si>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</si>
  <si>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</si>
  <si>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</si>
  <si>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</si>
  <si>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</si>
  <si>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</si>
  <si>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</si>
  <si>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</si>
  <si>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</si>
  <si>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</si>
  <si>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</si>
  <si>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</si>
  <si>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</si>
  <si>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</si>
  <si>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</si>
  <si>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</si>
  <si>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</si>
  <si>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</si>
  <si>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</si>
  <si>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</si>
  <si>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</si>
  <si>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</si>
  <si>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</si>
  <si>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</si>
  <si>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</si>
  <si>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</si>
  <si>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</si>
  <si>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</si>
  <si>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</si>
  <si>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</si>
  <si>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</si>
  <si>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</si>
  <si>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</si>
  <si>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</si>
  <si>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</si>
  <si>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</si>
  <si>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</si>
  <si>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</si>
  <si>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</si>
  <si>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</si>
  <si>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</si>
  <si>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</si>
  <si>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</si>
  <si>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</si>
  <si>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</si>
  <si>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</si>
  <si>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</si>
  <si>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</si>
  <si>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</si>
  <si>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</si>
  <si>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</si>
  <si>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</si>
  <si>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</si>
  <si>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</si>
  <si>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</si>
  <si>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</si>
  <si>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</si>
  <si>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</si>
  <si>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</si>
  <si>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</si>
  <si>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</si>
  <si>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</si>
  <si>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</si>
  <si>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</si>
  <si>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</si>
  <si>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</si>
  <si>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</si>
  <si>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</si>
  <si>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</si>
  <si>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</si>
  <si>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</si>
  <si>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</si>
  <si>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</si>
  <si>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</si>
  <si>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</si>
  <si>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</si>
  <si>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</si>
  <si>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</si>
  <si>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</si>
  <si>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</si>
  <si>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</si>
  <si>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</si>
  <si>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</si>
  <si>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</si>
  <si>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</si>
  <si>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</si>
  <si>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</si>
  <si>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</si>
  <si>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</si>
  <si>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</si>
  <si>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</si>
  <si>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</si>
  <si>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</si>
  <si>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</si>
  <si>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</si>
  <si>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</si>
  <si>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</si>
  <si>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</si>
  <si>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</si>
  <si>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</si>
  <si>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</si>
  <si>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</si>
  <si>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</si>
  <si>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</si>
  <si>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</si>
  <si>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</si>
  <si>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</si>
  <si>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</si>
  <si>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</si>
  <si>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</si>
  <si>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</si>
  <si>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</si>
  <si>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</si>
  <si>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</si>
  <si>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</si>
  <si>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</si>
  <si>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</si>
  <si>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</si>
  <si>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</si>
  <si>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</si>
  <si>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</si>
  <si>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</si>
  <si>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</si>
  <si>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</si>
  <si>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</si>
  <si>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</si>
  <si>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</si>
  <si>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</si>
  <si>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</si>
  <si>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</si>
  <si>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</si>
  <si>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</si>
  <si>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</si>
  <si>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</si>
  <si>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</si>
  <si>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</si>
  <si>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</si>
  <si>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</si>
  <si>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</si>
  <si>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</si>
  <si>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</si>
  <si>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</si>
  <si>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</si>
  <si>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</si>
  <si>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</si>
  <si>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</si>
  <si>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</si>
  <si>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</si>
  <si>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</si>
  <si>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</si>
  <si>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</si>
  <si>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</si>
  <si>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</si>
  <si>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</si>
  <si>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</si>
  <si>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</si>
  <si>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</si>
  <si>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</si>
  <si>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</si>
  <si>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</si>
  <si>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</si>
  <si>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</si>
  <si>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</si>
  <si>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</si>
  <si>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</si>
  <si>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</si>
  <si>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</si>
  <si>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</si>
  <si>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</si>
  <si>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</si>
  <si>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</si>
  <si>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</si>
  <si>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</si>
  <si>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</si>
  <si>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</si>
  <si>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</si>
  <si>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</si>
  <si>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</si>
  <si>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</si>
  <si>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</si>
  <si>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</si>
  <si>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</si>
  <si>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</si>
  <si>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</si>
  <si>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</si>
  <si>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</si>
  <si>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</si>
  <si>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</si>
  <si>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</si>
  <si>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</si>
  <si>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</si>
  <si>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</si>
  <si>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</si>
  <si>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</si>
  <si>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</si>
  <si>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</si>
  <si>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</si>
  <si>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</si>
  <si>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</si>
  <si>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</si>
  <si>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</si>
  <si>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</si>
  <si>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</si>
  <si>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</si>
  <si>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</si>
  <si>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</si>
  <si>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</si>
  <si>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</si>
  <si>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</si>
  <si>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</si>
  <si>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</si>
  <si>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</si>
  <si>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</si>
  <si>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</si>
  <si>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</si>
  <si>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</si>
  <si>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</si>
  <si>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</si>
  <si>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</si>
  <si>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</si>
  <si>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</si>
  <si>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</si>
  <si>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</si>
  <si>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</si>
  <si>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</si>
  <si>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</si>
  <si>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</si>
  <si>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</si>
  <si>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</si>
  <si>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</si>
  <si>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</si>
  <si>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</si>
  <si>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</si>
  <si>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</si>
  <si>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</si>
  <si>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</si>
  <si>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</si>
  <si>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</si>
  <si>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</si>
  <si>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</si>
  <si>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</si>
  <si>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</si>
  <si>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</si>
  <si>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</si>
  <si>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</si>
  <si>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</si>
  <si>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</si>
  <si>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</si>
  <si>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</si>
  <si>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</si>
  <si>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</si>
  <si>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</si>
  <si>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</si>
  <si>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</si>
  <si>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</si>
  <si>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</si>
  <si>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</si>
  <si>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</si>
  <si>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</si>
  <si>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</si>
  <si>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</si>
  <si>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</si>
  <si>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</si>
  <si>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</si>
  <si>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</si>
  <si>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</si>
  <si>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</si>
  <si>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</si>
  <si>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</si>
  <si>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</si>
  <si>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</si>
  <si>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</si>
  <si>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</si>
  <si>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</si>
  <si>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</si>
  <si>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</si>
  <si>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</si>
  <si>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</si>
  <si>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</si>
  <si>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</si>
  <si>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</si>
  <si>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</si>
  <si>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</si>
  <si>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</si>
  <si>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</si>
  <si>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</si>
  <si>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</si>
  <si>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</si>
  <si>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</si>
  <si>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</si>
  <si>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</si>
  <si>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</si>
  <si>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</si>
  <si>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</si>
  <si>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</si>
  <si>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</si>
  <si>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</si>
  <si>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</si>
  <si>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</si>
  <si>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</si>
  <si>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</si>
  <si>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</si>
  <si>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</si>
  <si>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</si>
  <si>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</si>
  <si>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</si>
  <si>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</si>
  <si>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</si>
  <si>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</si>
  <si>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</si>
  <si>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</si>
  <si>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</si>
  <si>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</si>
  <si>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</si>
  <si>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</si>
  <si>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</si>
  <si>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</si>
  <si>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</si>
  <si>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</si>
  <si>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</si>
  <si>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</si>
  <si>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</si>
  <si>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</si>
  <si>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</si>
  <si>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</si>
  <si>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</si>
  <si>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</si>
  <si>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</si>
  <si>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</si>
  <si>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</si>
  <si>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</si>
  <si>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</si>
  <si>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</si>
  <si>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</si>
  <si>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</si>
  <si>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</si>
  <si>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</si>
  <si>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</si>
  <si>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</si>
  <si>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</si>
  <si>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</si>
  <si>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</si>
  <si>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</si>
  <si>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</si>
  <si>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</si>
  <si>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</si>
  <si>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</si>
  <si>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</si>
  <si>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</si>
  <si>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</si>
  <si>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</si>
  <si>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</si>
  <si>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</si>
  <si>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</si>
  <si>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</si>
  <si>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</si>
  <si>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</si>
  <si>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</si>
  <si>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</si>
  <si>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</si>
  <si>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</si>
  <si>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</si>
  <si>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</si>
  <si>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</si>
  <si>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</si>
  <si>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</si>
  <si>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</si>
  <si>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</si>
  <si>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</si>
  <si>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</si>
  <si>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</si>
  <si>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</si>
  <si>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</si>
  <si>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</si>
  <si>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</si>
  <si>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</si>
  <si>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</si>
  <si>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</si>
  <si>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</si>
  <si>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</si>
  <si>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</si>
  <si>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</si>
  <si>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</si>
  <si>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</si>
  <si>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</si>
  <si>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</si>
  <si>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</si>
  <si>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</si>
  <si>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</si>
  <si>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</si>
  <si>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</si>
  <si>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</si>
  <si>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</si>
  <si>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</si>
  <si>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</si>
  <si>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</si>
  <si>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</si>
  <si>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</si>
  <si>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</si>
  <si>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</si>
  <si>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</si>
  <si>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</si>
  <si>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</si>
  <si>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</si>
  <si>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</si>
  <si>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</si>
  <si>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</si>
  <si>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</si>
  <si>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</si>
  <si>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</si>
  <si>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</si>
  <si>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</si>
  <si>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</si>
  <si>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</si>
  <si>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</si>
  <si>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</si>
  <si>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</si>
  <si>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</si>
  <si>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</si>
  <si>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</si>
  <si>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</si>
  <si>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</si>
  <si>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</si>
  <si>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</si>
  <si>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</si>
  <si>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</si>
  <si>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</si>
  <si>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</si>
  <si>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</si>
  <si>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</si>
  <si>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</si>
  <si>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</si>
  <si>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</si>
  <si>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</si>
  <si>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</si>
  <si>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</si>
  <si>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</si>
  <si>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</si>
  <si>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</si>
  <si>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</si>
  <si>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</si>
  <si>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</si>
  <si>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</si>
  <si>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</si>
  <si>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</si>
  <si>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</si>
  <si>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</si>
  <si>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</si>
  <si>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</si>
  <si>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</si>
  <si>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</si>
  <si>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</si>
  <si>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</si>
  <si>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</si>
  <si>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</si>
  <si>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</si>
  <si>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</si>
  <si>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</si>
  <si>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</si>
  <si>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</si>
  <si>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</si>
  <si>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</si>
  <si>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</si>
  <si>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</si>
  <si>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</si>
  <si>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</si>
  <si>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</si>
  <si>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</si>
  <si>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</si>
  <si>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</si>
  <si>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</si>
  <si>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</si>
  <si>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</si>
  <si>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</si>
  <si>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</si>
  <si>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</si>
  <si>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</si>
  <si>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</si>
  <si>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</si>
  <si>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</si>
  <si>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</si>
  <si>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</si>
  <si>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</si>
  <si>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</si>
  <si>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</si>
  <si>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</si>
  <si>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</si>
  <si>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</si>
  <si>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</si>
  <si>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</si>
  <si>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</si>
  <si>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</si>
  <si>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</si>
  <si>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</si>
  <si>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</si>
  <si>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</si>
  <si>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</si>
  <si>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</si>
  <si>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</si>
  <si>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</si>
  <si>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</si>
  <si>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</si>
  <si>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</si>
  <si>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</si>
  <si>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</si>
  <si>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</si>
  <si>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</si>
  <si>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</si>
  <si>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</si>
  <si>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</si>
  <si>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</si>
  <si>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</si>
  <si>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</si>
  <si>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</si>
  <si>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</si>
  <si>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</si>
  <si>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</si>
  <si>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</si>
  <si>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</si>
  <si>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</si>
  <si>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</si>
  <si>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</si>
  <si>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</si>
  <si>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</si>
  <si>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</si>
  <si>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</si>
  <si>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</si>
  <si>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</si>
  <si>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</si>
  <si>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</si>
  <si>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</si>
  <si>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</si>
  <si>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</si>
  <si>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</si>
  <si>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</si>
  <si>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</si>
  <si>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</si>
  <si>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</si>
  <si>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</si>
  <si>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</si>
  <si>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</si>
  <si>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</si>
  <si>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</si>
  <si>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</si>
  <si>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</si>
  <si>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</si>
  <si>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</si>
  <si>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</si>
  <si>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</si>
  <si>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</si>
  <si>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</si>
  <si>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</si>
  <si>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</si>
  <si>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</si>
  <si>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</si>
  <si>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</si>
  <si>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</si>
  <si>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</si>
  <si>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</si>
  <si>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</si>
  <si>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</si>
  <si>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</si>
  <si>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</si>
  <si>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</si>
  <si>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</si>
  <si>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</si>
  <si>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</si>
  <si>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</si>
  <si>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</si>
  <si>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</si>
  <si>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</si>
  <si>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</si>
  <si>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</si>
  <si>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</si>
  <si>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</si>
  <si>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</si>
  <si>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</si>
  <si>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</si>
  <si>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</si>
  <si>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</si>
  <si>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</si>
  <si>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</si>
  <si>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</si>
  <si>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</si>
  <si>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</si>
  <si>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</si>
  <si>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</si>
  <si>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</si>
  <si>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</si>
  <si>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</si>
  <si>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</si>
  <si>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</si>
  <si>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</si>
  <si>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</si>
  <si>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</si>
  <si>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</si>
  <si>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</si>
  <si>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</si>
  <si>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</si>
  <si>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</si>
  <si>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</si>
  <si>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</si>
  <si>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</si>
  <si>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</si>
  <si>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</si>
  <si>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</si>
  <si>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</si>
  <si>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</si>
  <si>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</si>
  <si>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</si>
  <si>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</si>
  <si>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</si>
  <si>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</si>
  <si>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</si>
  <si>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</si>
  <si>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</si>
  <si>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</si>
  <si>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</si>
  <si>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</si>
  <si>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</si>
  <si>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</si>
  <si>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</si>
  <si>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</si>
  <si>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</si>
  <si>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</si>
  <si>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</si>
  <si>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</si>
  <si>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</si>
  <si>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</si>
  <si>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</si>
  <si>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</si>
  <si>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</si>
  <si>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</si>
  <si>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</si>
  <si>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</si>
  <si>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</si>
  <si>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</si>
  <si>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</si>
  <si>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</si>
  <si>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</si>
  <si>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</si>
  <si>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</si>
  <si>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</si>
  <si>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</si>
  <si>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</si>
  <si>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</si>
  <si>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</si>
  <si>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</si>
  <si>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</si>
  <si>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</si>
  <si>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</si>
  <si>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</si>
  <si>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</si>
  <si>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</si>
  <si>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</si>
  <si>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</si>
  <si>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</si>
  <si>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</si>
  <si>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</si>
  <si>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</si>
  <si>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</si>
  <si>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</si>
  <si>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</si>
  <si>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</si>
  <si>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</si>
  <si>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</si>
  <si>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</si>
  <si>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</si>
  <si>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</si>
  <si>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</si>
  <si>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</si>
  <si>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</si>
  <si>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</si>
  <si>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</si>
  <si>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</si>
  <si>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</si>
  <si>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</si>
  <si>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</si>
  <si>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</si>
  <si>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</si>
  <si>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</si>
  <si>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</si>
  <si>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</si>
  <si>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</si>
  <si>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</si>
  <si>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</si>
  <si>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</si>
  <si>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</si>
  <si>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</si>
  <si>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</si>
  <si>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</si>
  <si>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</si>
  <si>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</si>
  <si>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</si>
  <si>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</si>
  <si>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</si>
  <si>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</si>
  <si>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</si>
  <si>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</si>
  <si>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</si>
  <si>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</si>
  <si>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</si>
  <si>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</si>
  <si>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</si>
  <si>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</si>
  <si>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</si>
  <si>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</si>
  <si>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</si>
  <si>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</si>
  <si>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</si>
  <si>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</si>
  <si>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</si>
  <si>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</si>
  <si>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</si>
  <si>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</si>
  <si>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</si>
  <si>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</si>
  <si>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</si>
  <si>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</si>
  <si>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</si>
  <si>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</si>
  <si>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</si>
  <si>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</si>
  <si>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</si>
  <si>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</si>
  <si>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</si>
  <si>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</si>
  <si>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</si>
  <si>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</si>
  <si>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</si>
  <si>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</si>
  <si>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</si>
  <si>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</si>
  <si>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</si>
  <si>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</si>
  <si>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</si>
  <si>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</si>
  <si>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</si>
  <si>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</si>
  <si>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</si>
  <si>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</si>
  <si>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</si>
  <si>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</si>
  <si>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</si>
  <si>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</si>
  <si>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</si>
  <si>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</si>
  <si>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</si>
  <si>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</si>
  <si>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</si>
  <si>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</si>
  <si>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</si>
  <si>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</si>
  <si>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</si>
  <si>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</si>
  <si>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</si>
  <si>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</si>
  <si>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</si>
  <si>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</si>
  <si>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</si>
  <si>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</si>
  <si>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</si>
  <si>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</si>
  <si>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</si>
  <si>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</si>
  <si>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</si>
  <si>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</si>
  <si>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</si>
  <si>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</si>
  <si>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</si>
  <si>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</si>
  <si>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</si>
  <si>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</si>
  <si>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</si>
  <si>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</si>
  <si>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</si>
  <si>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</si>
  <si>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</si>
  <si>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</si>
  <si>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</si>
  <si>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</si>
  <si>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</si>
  <si>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</si>
  <si>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</si>
  <si>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</si>
  <si>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</si>
  <si>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</si>
  <si>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</si>
  <si>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</si>
  <si>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</si>
  <si>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</si>
  <si>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</si>
  <si>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</si>
  <si>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</si>
  <si>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</si>
  <si>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</si>
  <si>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</si>
  <si>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</si>
  <si>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</si>
  <si>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</si>
  <si>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</si>
  <si>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</si>
  <si>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</si>
  <si>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</si>
  <si>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</si>
  <si>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</si>
  <si>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</si>
  <si>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</si>
  <si>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</si>
  <si>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</si>
  <si>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</si>
  <si>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</si>
  <si>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</si>
  <si>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</si>
  <si>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</si>
  <si>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</si>
  <si>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</si>
  <si>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</si>
  <si>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</si>
  <si>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</si>
  <si>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</si>
  <si>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</si>
  <si>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</si>
  <si>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</si>
  <si>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</si>
  <si>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</si>
  <si>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</si>
  <si>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</si>
  <si>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</si>
  <si>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</si>
  <si>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</si>
  <si>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</si>
  <si>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</si>
  <si>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</si>
  <si>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</si>
  <si>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</si>
  <si>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</si>
  <si>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</si>
  <si>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</si>
  <si>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</si>
  <si>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</si>
  <si>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</si>
  <si>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</si>
  <si>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</si>
  <si>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</si>
  <si>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</si>
  <si>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</si>
  <si>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</si>
  <si>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</si>
  <si>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</si>
  <si>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</si>
  <si>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</si>
  <si>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</si>
  <si>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</si>
  <si>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</si>
  <si>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</si>
  <si>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</si>
  <si>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</si>
  <si>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</si>
  <si>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</si>
  <si>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</si>
  <si>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</si>
  <si>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</si>
  <si>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</si>
  <si>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</si>
  <si>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</si>
  <si>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</si>
  <si>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</si>
  <si>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</si>
  <si>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</si>
  <si>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</si>
  <si>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</si>
  <si>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</si>
  <si>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</si>
  <si>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</si>
  <si>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</si>
  <si>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</si>
  <si>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</si>
  <si>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</si>
  <si>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</si>
  <si>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</si>
  <si>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</si>
  <si>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</si>
  <si>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</si>
  <si>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</si>
  <si>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</si>
  <si>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</si>
  <si>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</si>
  <si>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</si>
  <si>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</si>
  <si>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</si>
  <si>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</si>
  <si>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</si>
  <si>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</si>
  <si>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</si>
  <si>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</si>
  <si>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</si>
  <si>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</si>
  <si>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</si>
  <si>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</si>
  <si>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</si>
  <si>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</si>
  <si>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</si>
  <si>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</si>
  <si>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</si>
  <si>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</si>
  <si>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</si>
  <si>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</si>
  <si>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</si>
  <si>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</si>
  <si>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</si>
  <si>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</si>
  <si>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</si>
  <si>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</si>
  <si>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</si>
  <si>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</si>
  <si>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</si>
  <si>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</si>
  <si>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</si>
  <si>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</si>
  <si>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</si>
  <si>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</si>
  <si>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</si>
  <si>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</si>
  <si>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</si>
  <si>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</si>
  <si>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</si>
  <si>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</si>
  <si>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</si>
  <si>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</si>
  <si>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</si>
  <si>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</si>
  <si>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</si>
  <si>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</si>
  <si>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</si>
  <si>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</si>
  <si>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</si>
  <si>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</si>
  <si>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</si>
  <si>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</si>
  <si>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</si>
  <si>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</si>
  <si>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</si>
  <si>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</si>
  <si>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</si>
  <si>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</si>
  <si>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</si>
  <si>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</si>
  <si>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</si>
  <si>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</si>
  <si>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</si>
  <si>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</si>
  <si>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</si>
  <si>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</si>
  <si>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</si>
  <si>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</si>
  <si>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</si>
  <si>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</si>
  <si>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</si>
  <si>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</si>
  <si>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</si>
  <si>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</si>
  <si>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</si>
  <si>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</si>
  <si>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</si>
  <si>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</si>
  <si>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</si>
  <si>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</si>
  <si>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</si>
  <si>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</si>
  <si>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</si>
  <si>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</si>
  <si>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</si>
  <si>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</si>
  <si>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</si>
  <si>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</si>
  <si>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</si>
  <si>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</si>
  <si>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</si>
  <si>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</si>
  <si>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</si>
  <si>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</si>
  <si>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</si>
  <si>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</si>
  <si>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</si>
  <si>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</si>
  <si>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</si>
  <si>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</si>
  <si>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</si>
  <si>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</si>
  <si>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</si>
  <si>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</si>
  <si>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</si>
  <si>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</si>
  <si>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</si>
  <si>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</si>
  <si>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</si>
  <si>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</si>
  <si>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</si>
  <si>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</si>
  <si>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</si>
  <si>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</si>
  <si>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</si>
  <si>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</si>
  <si>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</si>
  <si>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</si>
  <si>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</si>
  <si>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</si>
  <si>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</si>
  <si>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</si>
  <si>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</si>
  <si>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</si>
  <si>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</si>
  <si>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</si>
  <si>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</si>
  <si>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</si>
  <si>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</si>
  <si>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</si>
  <si>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</si>
  <si>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</si>
  <si>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</si>
  <si>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</si>
  <si>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</si>
  <si>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</si>
  <si>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</si>
  <si>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</si>
  <si>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</si>
  <si>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</si>
  <si>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</si>
  <si>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</si>
  <si>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</si>
  <si>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</si>
  <si>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</si>
  <si>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</si>
  <si>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</si>
  <si>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</si>
  <si>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</si>
  <si>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</si>
  <si>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</si>
  <si>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</si>
  <si>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</si>
  <si>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</si>
  <si>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</si>
  <si>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</si>
  <si>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</si>
  <si>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</si>
  <si>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</si>
  <si>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</si>
  <si>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</si>
  <si>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</si>
  <si>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</si>
  <si>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</si>
  <si>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</si>
  <si>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</si>
  <si>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</si>
  <si>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</si>
  <si>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</si>
  <si>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</si>
  <si>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</si>
  <si>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</si>
  <si>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</si>
  <si>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</si>
  <si>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</si>
  <si>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</si>
  <si>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</si>
  <si>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</si>
  <si>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</si>
  <si>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</si>
  <si>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</si>
  <si>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</si>
  <si>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</si>
  <si>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</si>
  <si>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</si>
  <si>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</si>
  <si>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</si>
  <si>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</si>
  <si>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</si>
  <si>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</si>
  <si>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</si>
  <si>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</si>
  <si>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</si>
  <si>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</si>
  <si>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</si>
  <si>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</si>
  <si>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</si>
  <si>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</si>
  <si>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</si>
  <si>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</si>
  <si>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</si>
  <si>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</si>
  <si>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</si>
  <si>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</si>
  <si>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</si>
  <si>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</si>
  <si>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</si>
  <si>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</si>
  <si>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</si>
  <si>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</si>
  <si>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</si>
  <si>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</si>
  <si>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</si>
  <si>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</si>
  <si>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</si>
  <si>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</si>
  <si>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</si>
  <si>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</si>
  <si>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</si>
  <si>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</si>
  <si>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</si>
  <si>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</si>
  <si>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</si>
  <si>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</si>
  <si>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</si>
  <si>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</si>
  <si>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</si>
  <si>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</si>
  <si>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</si>
  <si>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</si>
  <si>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</si>
  <si>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</si>
  <si>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</si>
  <si>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</si>
  <si>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</si>
  <si>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</si>
  <si>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</si>
  <si>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</si>
  <si>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</si>
  <si>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</si>
  <si>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</si>
  <si>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</si>
  <si>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</si>
  <si>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</si>
  <si>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</si>
  <si>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</si>
  <si>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</si>
  <si>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</si>
  <si>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</si>
  <si>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</si>
  <si>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</si>
  <si>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</si>
  <si>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</si>
  <si>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</si>
  <si>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</si>
  <si>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</si>
  <si>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</si>
  <si>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</si>
  <si>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</si>
  <si>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</si>
  <si>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</si>
  <si>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</si>
  <si>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</si>
  <si>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</si>
  <si>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</si>
  <si>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</si>
  <si>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</si>
  <si>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</si>
  <si>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</si>
  <si>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</si>
  <si>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</si>
  <si>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</si>
  <si>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</si>
  <si>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</si>
  <si>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</si>
  <si>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</si>
  <si>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</si>
  <si>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</si>
  <si>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</si>
  <si>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</si>
  <si>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</si>
  <si>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</si>
  <si>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</si>
  <si>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</si>
  <si>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</si>
  <si>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</si>
  <si>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</si>
  <si>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</si>
  <si>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</si>
  <si>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</si>
  <si>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</si>
  <si>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</si>
  <si>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</si>
  <si>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</si>
  <si>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</si>
  <si>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</si>
  <si>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</si>
  <si>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</si>
  <si>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</si>
  <si>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</si>
  <si>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</si>
  <si>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</si>
  <si>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</si>
  <si>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</si>
  <si>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</si>
  <si>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</si>
  <si>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</si>
  <si>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</si>
  <si>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</si>
  <si>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</si>
  <si>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</si>
  <si>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</si>
  <si>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</si>
  <si>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</si>
  <si>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</si>
  <si>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</si>
  <si>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</si>
  <si>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</si>
  <si>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</si>
  <si>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</si>
  <si>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</si>
  <si>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</si>
  <si>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</si>
  <si>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</si>
  <si>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</si>
  <si>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</si>
  <si>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</si>
  <si>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</si>
  <si>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</si>
  <si>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</si>
  <si>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</si>
  <si>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</si>
  <si>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</si>
  <si>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</si>
  <si>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</si>
  <si>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</si>
  <si>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</si>
  <si>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</si>
  <si>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</si>
  <si>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</si>
  <si>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</si>
  <si>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</si>
  <si>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</si>
  <si>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</si>
  <si>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</si>
  <si>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</si>
  <si>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</si>
  <si>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</si>
  <si>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</si>
  <si>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</si>
  <si>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</si>
  <si>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</si>
  <si>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</si>
  <si>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</si>
  <si>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</si>
  <si>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</si>
  <si>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</si>
  <si>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</si>
  <si>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</si>
  <si>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</si>
  <si>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</si>
  <si>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</si>
  <si>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</si>
  <si>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</si>
  <si>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</si>
  <si>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</si>
  <si>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</si>
  <si>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</si>
  <si>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</si>
  <si>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</si>
  <si>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</si>
  <si>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</si>
  <si>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</si>
  <si>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</si>
  <si>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</si>
  <si>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</si>
  <si>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</si>
  <si>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</si>
  <si>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</si>
  <si>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</si>
  <si>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</si>
  <si>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</si>
  <si>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</si>
  <si>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</si>
  <si>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</si>
  <si>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</si>
  <si>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</si>
  <si>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</si>
  <si>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</si>
  <si>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</si>
  <si>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</si>
  <si>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</si>
  <si>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</si>
  <si>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</si>
  <si>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</si>
  <si>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</si>
  <si>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</si>
  <si>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</si>
  <si>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</si>
  <si>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</si>
  <si>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</si>
  <si>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</si>
  <si>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</si>
  <si>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</si>
  <si>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</si>
  <si>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</si>
  <si>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</si>
  <si>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</si>
  <si>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</si>
  <si>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</si>
  <si>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</si>
  <si>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</si>
  <si>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</si>
  <si>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</si>
  <si>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</si>
  <si>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</si>
  <si>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</si>
  <si>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</si>
  <si>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</si>
  <si>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</si>
  <si>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</si>
  <si>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</si>
  <si>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</si>
  <si>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</si>
  <si>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</si>
  <si>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</si>
  <si>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</si>
  <si>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</si>
  <si>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</si>
  <si>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</si>
  <si>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</si>
  <si>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</si>
  <si>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</si>
  <si>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</si>
  <si>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</si>
  <si>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</si>
  <si>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</si>
  <si>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</si>
  <si>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</si>
  <si>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</si>
  <si>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</si>
  <si>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</si>
  <si>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</si>
  <si>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</si>
  <si>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</si>
  <si>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</si>
  <si>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</si>
  <si>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</si>
  <si>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</si>
  <si>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</si>
  <si>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</si>
  <si>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</si>
  <si>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</si>
  <si>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</si>
  <si>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</si>
  <si>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</si>
  <si>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</si>
  <si>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</si>
  <si>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</si>
  <si>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</si>
  <si>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</si>
  <si>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</si>
  <si>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</si>
  <si>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</si>
  <si>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</si>
  <si>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</si>
  <si>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</si>
  <si>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</si>
  <si>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</si>
  <si>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</si>
  <si>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</si>
  <si>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</si>
  <si>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</si>
  <si>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</si>
  <si>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</si>
  <si>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</si>
  <si>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</si>
  <si>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</si>
  <si>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</si>
  <si>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</si>
  <si>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</si>
  <si>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</si>
  <si>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</si>
  <si>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</si>
  <si>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</si>
  <si>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</si>
  <si>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</si>
  <si>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</si>
  <si>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</si>
  <si>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</si>
  <si>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</si>
  <si>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</si>
  <si>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</si>
  <si>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</si>
  <si>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</si>
  <si>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</si>
  <si>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</si>
  <si>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</si>
  <si>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</si>
  <si>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</si>
  <si>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</si>
  <si>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</si>
  <si>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</si>
  <si>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</si>
  <si>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</si>
  <si>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</si>
  <si>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</si>
  <si>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</si>
  <si>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</si>
  <si>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</si>
  <si>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</si>
  <si>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</si>
  <si>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</si>
  <si>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</si>
  <si>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</si>
  <si>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</si>
  <si>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</si>
  <si>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</si>
  <si>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</si>
  <si>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</si>
  <si>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</si>
  <si>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</si>
  <si>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</si>
  <si>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</si>
  <si>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</si>
  <si>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</si>
  <si>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</si>
  <si>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</si>
  <si>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</si>
  <si>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</si>
  <si>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</si>
  <si>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</si>
  <si>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</si>
  <si>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</si>
  <si>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</si>
  <si>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</si>
  <si>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</si>
  <si>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</si>
  <si>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</si>
  <si>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</si>
  <si>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</si>
  <si>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</si>
  <si>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</si>
  <si>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</si>
  <si>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</si>
  <si>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</si>
  <si>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</si>
  <si>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</si>
  <si>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</si>
  <si>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</si>
  <si>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</si>
  <si>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</si>
  <si>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</si>
  <si>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</si>
  <si>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</si>
  <si>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</si>
  <si>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</si>
  <si>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</si>
  <si>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</si>
  <si>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</si>
  <si>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</si>
  <si>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</si>
  <si>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</si>
  <si>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</si>
  <si>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</si>
  <si>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</si>
  <si>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</si>
  <si>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</si>
  <si>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</si>
  <si>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</si>
  <si>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</si>
  <si>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</si>
  <si>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</si>
  <si>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</si>
  <si>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</si>
  <si>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</si>
  <si>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</si>
  <si>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</si>
  <si>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</si>
  <si>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</si>
  <si>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</si>
  <si>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</si>
  <si>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</si>
  <si>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</si>
  <si>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</si>
  <si>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</si>
  <si>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</si>
  <si>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</si>
  <si>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</si>
  <si>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</si>
  <si>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</si>
  <si>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</si>
  <si>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</si>
  <si>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</si>
  <si>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</si>
  <si>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</si>
  <si>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</si>
  <si>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</si>
  <si>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</si>
  <si>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</si>
  <si>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</si>
  <si>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</si>
  <si>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</si>
  <si>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</si>
  <si>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</si>
  <si>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</si>
  <si>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</si>
  <si>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</si>
  <si>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</si>
  <si>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</si>
  <si>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</si>
  <si>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</si>
  <si>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</si>
  <si>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</si>
  <si>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</si>
  <si>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</si>
  <si>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</si>
  <si>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</si>
  <si>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</si>
  <si>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</si>
  <si>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</si>
  <si>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</si>
  <si>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</si>
  <si>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</si>
  <si>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</si>
  <si>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</si>
  <si>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</si>
  <si>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</si>
  <si>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</si>
  <si>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</si>
  <si>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</si>
  <si>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</si>
  <si>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</si>
  <si>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</si>
  <si>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</si>
  <si>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</si>
  <si>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</si>
  <si>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</si>
  <si>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</si>
  <si>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</si>
  <si>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</si>
  <si>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</si>
  <si>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</si>
  <si>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</si>
  <si>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</si>
  <si>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</si>
  <si>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</si>
  <si>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</si>
  <si>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</si>
  <si>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</si>
  <si>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</si>
  <si>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</si>
  <si>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</si>
  <si>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</si>
  <si>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</si>
  <si>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</si>
  <si>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</si>
  <si>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</si>
  <si>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</si>
  <si>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</si>
  <si>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</si>
  <si>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</si>
  <si>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</si>
  <si>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</si>
  <si>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</si>
  <si>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</si>
  <si>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</si>
  <si>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</si>
  <si>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</si>
  <si>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</si>
  <si>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</si>
  <si>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</si>
  <si>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</si>
  <si>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</si>
  <si>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</si>
  <si>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</si>
  <si>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</si>
  <si>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</si>
  <si>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</si>
  <si>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</si>
  <si>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</si>
  <si>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</si>
  <si>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</si>
  <si>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</si>
  <si>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</si>
  <si>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</si>
  <si>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</si>
  <si>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</si>
  <si>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</si>
  <si>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</si>
  <si>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</si>
  <si>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</si>
  <si>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</si>
  <si>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</si>
  <si>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</si>
  <si>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</si>
  <si>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</si>
  <si>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</si>
  <si>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</si>
  <si>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</si>
  <si>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</si>
  <si>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</si>
  <si>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</si>
  <si>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</si>
  <si>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</si>
  <si>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</si>
  <si>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</si>
  <si>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</si>
  <si>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</si>
  <si>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</si>
  <si>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</si>
  <si>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</si>
  <si>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</si>
  <si>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</si>
  <si>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</si>
  <si>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</si>
  <si>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</si>
  <si>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</si>
  <si>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</si>
  <si>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</si>
  <si>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</si>
  <si>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</si>
  <si>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</si>
  <si>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</si>
  <si>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</si>
  <si>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</si>
  <si>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</si>
  <si>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</si>
  <si>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</si>
  <si>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</si>
  <si>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</si>
  <si>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</si>
  <si>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</si>
  <si>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</si>
  <si>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</si>
  <si>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</si>
  <si>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</si>
  <si>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</si>
  <si>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</si>
  <si>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</si>
  <si>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</si>
  <si>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</si>
  <si>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</si>
  <si>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</si>
  <si>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</si>
  <si>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</si>
  <si>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</si>
  <si>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</si>
  <si>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</si>
  <si>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</si>
  <si>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</si>
  <si>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</si>
  <si>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</si>
  <si>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</si>
  <si>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</si>
  <si>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</si>
  <si>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</si>
  <si>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</si>
  <si>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</si>
  <si>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</si>
  <si>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</si>
  <si>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</si>
  <si>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</si>
  <si>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</si>
  <si>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</si>
  <si>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</si>
  <si>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</si>
  <si>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</si>
  <si>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</si>
  <si>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</si>
  <si>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</si>
  <si>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</si>
  <si>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</si>
  <si>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</si>
  <si>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</si>
  <si>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</si>
  <si>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</si>
  <si>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</si>
  <si>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</si>
  <si>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</si>
  <si>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</si>
  <si>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</si>
  <si>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</si>
  <si>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</si>
  <si>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</si>
  <si>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</si>
  <si>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</si>
  <si>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</si>
  <si>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</si>
  <si>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</si>
  <si>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</si>
  <si>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</si>
  <si>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</si>
  <si>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</si>
  <si>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</si>
  <si>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</si>
  <si>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</si>
  <si>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</si>
  <si>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</si>
  <si>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</si>
  <si>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</si>
  <si>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</si>
  <si>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</si>
  <si>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</si>
  <si>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</si>
  <si>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</si>
  <si>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</si>
  <si>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</si>
  <si>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</si>
  <si>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</si>
  <si>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</si>
  <si>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</si>
  <si>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</si>
  <si>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</si>
  <si>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</si>
  <si>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</si>
  <si>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</si>
  <si>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</si>
  <si>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</si>
  <si>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</si>
  <si>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</si>
  <si>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</si>
  <si>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</si>
  <si>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</si>
  <si>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</si>
  <si>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</si>
  <si>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</si>
  <si>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</si>
  <si>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</si>
  <si>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</si>
  <si>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</si>
  <si>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</si>
  <si>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</si>
  <si>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</si>
  <si>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</si>
  <si>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</si>
  <si>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</si>
  <si>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</si>
  <si>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</si>
  <si>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</si>
  <si>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</si>
  <si>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</si>
  <si>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</si>
  <si>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</si>
  <si>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</si>
  <si>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</si>
  <si>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</si>
  <si>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</si>
  <si>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</si>
  <si>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</si>
  <si>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</si>
  <si>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</si>
  <si>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</si>
  <si>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</si>
  <si>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</si>
  <si>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</si>
  <si>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</si>
  <si>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</si>
  <si>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</si>
  <si>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</si>
  <si>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</si>
  <si>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</si>
  <si>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</si>
  <si>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</si>
  <si>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</si>
  <si>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</si>
  <si>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</si>
  <si>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</si>
  <si>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</si>
  <si>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</si>
  <si>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</si>
  <si>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</si>
  <si>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</si>
  <si>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</si>
  <si>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</si>
  <si>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</si>
  <si>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</si>
  <si>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</si>
  <si>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</si>
  <si>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</si>
  <si>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</si>
  <si>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</si>
  <si>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</si>
  <si>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</si>
  <si>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</si>
  <si>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</si>
  <si>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</si>
  <si>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</si>
  <si>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</si>
  <si>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</si>
  <si>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</si>
  <si>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</si>
  <si>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</si>
  <si>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</si>
  <si>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</si>
  <si>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</si>
  <si>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</si>
  <si>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</si>
  <si>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</si>
  <si>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</si>
  <si>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</si>
  <si>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</si>
  <si>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</si>
  <si>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</si>
  <si>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</si>
  <si>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</si>
  <si>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</si>
  <si>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</si>
  <si>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</si>
  <si>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</si>
  <si>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</si>
  <si>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</si>
  <si>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</si>
  <si>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</si>
  <si>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</si>
  <si>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</si>
  <si>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</si>
  <si>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</si>
  <si>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</si>
  <si>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</si>
  <si>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</si>
  <si>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</si>
  <si>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</si>
  <si>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</si>
  <si>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</si>
  <si>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</si>
  <si>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</si>
  <si>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</si>
  <si>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</si>
  <si>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</si>
  <si>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</si>
  <si>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</si>
  <si>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</si>
  <si>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</si>
  <si>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</si>
  <si>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</si>
  <si>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</si>
  <si>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</si>
  <si>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</si>
  <si>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</si>
  <si>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</si>
  <si>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</si>
  <si>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</si>
  <si>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</si>
  <si>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</si>
  <si>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</si>
  <si>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</si>
  <si>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</si>
  <si>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</si>
  <si>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</si>
  <si>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</si>
  <si>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</si>
  <si>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</si>
  <si>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</si>
  <si>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</si>
  <si>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</si>
  <si>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</si>
  <si>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</si>
  <si>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</si>
  <si>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</si>
  <si>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</si>
  <si>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</si>
  <si>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</si>
  <si>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</si>
  <si>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</si>
  <si>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</si>
  <si>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</si>
  <si>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</si>
  <si>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</si>
  <si>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</si>
  <si>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</si>
  <si>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</si>
  <si>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</si>
  <si>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</si>
  <si>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</si>
  <si>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</si>
  <si>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</si>
  <si>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</si>
  <si>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</si>
  <si>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</si>
  <si>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</si>
  <si>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</si>
  <si>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</si>
  <si>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</si>
  <si>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</si>
  <si>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</si>
  <si>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</si>
  <si>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</si>
  <si>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</si>
  <si>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</si>
  <si>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</si>
  <si>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</si>
  <si>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</si>
  <si>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</si>
  <si>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</si>
  <si>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</si>
  <si>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</si>
  <si>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</si>
  <si>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</si>
  <si>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</si>
  <si>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</si>
  <si>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</si>
  <si>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</si>
  <si>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</si>
  <si>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</si>
  <si>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</si>
  <si>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</si>
  <si>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</si>
  <si>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</si>
  <si>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</si>
  <si>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</si>
  <si>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</si>
  <si>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</si>
  <si>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</si>
  <si>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</si>
  <si>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</si>
  <si>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</si>
  <si>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</si>
  <si>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</si>
  <si>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</si>
  <si>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</si>
  <si>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</si>
  <si>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</si>
  <si>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</si>
  <si>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</si>
  <si>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</si>
  <si>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</si>
  <si>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</si>
  <si>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</si>
  <si>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</si>
  <si>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</si>
  <si>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</si>
  <si>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</si>
  <si>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</si>
  <si>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</si>
  <si>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</si>
  <si>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</si>
  <si>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</si>
  <si>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</si>
  <si>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</si>
  <si>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</si>
  <si>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</si>
  <si>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</si>
  <si>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</si>
  <si>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</si>
  <si>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</si>
  <si>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</si>
  <si>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</si>
  <si>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</si>
  <si>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</si>
  <si>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</si>
  <si>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</si>
  <si>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</si>
  <si>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</si>
  <si>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</si>
  <si>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</si>
  <si>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</si>
  <si>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</si>
  <si>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</si>
  <si>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</si>
  <si>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</si>
  <si>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</si>
  <si>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</si>
  <si>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</si>
  <si>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</si>
  <si>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</si>
  <si>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</si>
  <si>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</si>
  <si>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</si>
  <si>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</si>
  <si>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</si>
  <si>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</si>
  <si>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</si>
  <si>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</si>
  <si>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</si>
  <si>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</si>
  <si>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</si>
  <si>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</si>
  <si>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</si>
  <si>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</si>
  <si>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</si>
  <si>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</si>
  <si>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</si>
  <si>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</si>
  <si>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</si>
  <si>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</si>
  <si>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</si>
  <si>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</si>
  <si>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</si>
  <si>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</si>
  <si>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</si>
  <si>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</si>
  <si>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</si>
  <si>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</si>
  <si>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</si>
  <si>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</si>
  <si>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</si>
  <si>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</si>
  <si>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</si>
  <si>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</si>
  <si>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</si>
  <si>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</si>
  <si>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</si>
  <si>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</si>
  <si>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</si>
  <si>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</si>
  <si>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</si>
  <si>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</si>
  <si>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</si>
  <si>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</si>
  <si>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</si>
  <si>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</si>
  <si>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</si>
  <si>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</si>
  <si>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</si>
  <si>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</si>
  <si>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</si>
  <si>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</si>
  <si>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</si>
  <si>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</si>
  <si>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</si>
  <si>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</si>
  <si>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</si>
  <si>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</si>
  <si>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</si>
  <si>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</si>
  <si>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</si>
  <si>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</si>
  <si>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</si>
  <si>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</si>
  <si>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</si>
  <si>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</si>
  <si>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</si>
  <si>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</si>
  <si>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</si>
  <si>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</si>
  <si>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</si>
  <si>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</si>
  <si>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</si>
  <si>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</si>
  <si>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</si>
  <si>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</si>
  <si>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</si>
  <si>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</si>
  <si>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</si>
  <si>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</si>
  <si>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</si>
  <si>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</si>
  <si>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</si>
  <si>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</si>
  <si>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</si>
  <si>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</si>
  <si>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</si>
  <si>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</si>
  <si>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</si>
  <si>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</si>
  <si>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</si>
  <si>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</si>
  <si>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</si>
  <si>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</si>
  <si>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</si>
  <si>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</si>
  <si>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</si>
  <si>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</si>
  <si>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</si>
  <si>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</si>
  <si>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</si>
  <si>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</si>
  <si>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</si>
  <si>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</si>
  <si>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</si>
  <si>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</si>
  <si>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</si>
  <si>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</si>
  <si>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</si>
  <si>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</si>
  <si>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</si>
  <si>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</si>
  <si>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</si>
  <si>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</si>
  <si>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</si>
  <si>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</si>
  <si>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</si>
  <si>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</si>
  <si>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</si>
  <si>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</si>
  <si>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</si>
  <si>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</si>
  <si>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</si>
  <si>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</si>
  <si>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</si>
  <si>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</si>
  <si>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</si>
  <si>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</si>
  <si>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</si>
  <si>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</si>
  <si>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</si>
  <si>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</si>
  <si>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</si>
  <si>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</si>
  <si>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</si>
  <si>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</si>
  <si>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</si>
  <si>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</si>
  <si>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</si>
  <si>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</si>
  <si>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</si>
  <si>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</si>
  <si>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</si>
  <si>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</si>
  <si>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</si>
  <si>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</si>
  <si>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</si>
  <si>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</si>
  <si>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</si>
  <si>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</si>
  <si>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</si>
  <si>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</si>
  <si>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</si>
  <si>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</si>
  <si>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</si>
  <si>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</si>
  <si>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</si>
  <si>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</si>
  <si>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</si>
  <si>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</si>
  <si>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</si>
  <si>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</si>
  <si>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</si>
  <si>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</si>
  <si>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</si>
  <si>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</si>
  <si>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</si>
  <si>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</si>
  <si>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</si>
  <si>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</si>
  <si>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</si>
  <si>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</si>
  <si>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</si>
  <si>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</si>
  <si>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</si>
  <si>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</si>
  <si>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</si>
  <si>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</si>
  <si>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</si>
  <si>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</si>
  <si>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</si>
  <si>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</si>
  <si>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</si>
  <si>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</si>
  <si>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</si>
  <si>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</si>
  <si>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</si>
  <si>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</si>
  <si>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</si>
  <si>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</si>
  <si>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</si>
  <si>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</si>
  <si>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</si>
  <si>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</si>
  <si>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</si>
  <si>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</si>
  <si>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</si>
  <si>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</si>
  <si>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</si>
  <si>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</si>
  <si>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</si>
  <si>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</si>
  <si>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</si>
  <si>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</si>
  <si>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</si>
  <si>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</si>
  <si>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</si>
  <si>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</si>
  <si>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</si>
  <si>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</si>
  <si>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</si>
  <si>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</si>
  <si>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</si>
  <si>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</si>
  <si>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</si>
  <si>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</si>
  <si>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</si>
  <si>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</si>
  <si>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</si>
  <si>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</si>
  <si>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</si>
  <si>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</si>
  <si>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</si>
  <si>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</si>
  <si>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</si>
  <si>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</si>
  <si>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</si>
  <si>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</si>
  <si>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</si>
  <si>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</si>
  <si>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</si>
  <si>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</si>
  <si>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</si>
  <si>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</si>
  <si>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</si>
  <si>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</si>
  <si>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</si>
  <si>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</si>
  <si>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</si>
  <si>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</si>
  <si>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</si>
  <si>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</si>
  <si>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</si>
  <si>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</si>
  <si>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</si>
  <si>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</si>
  <si>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</si>
  <si>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</si>
  <si>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</si>
  <si>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</si>
  <si>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</si>
  <si>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</si>
  <si>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</si>
  <si>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</si>
  <si>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</si>
  <si>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</si>
  <si>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</si>
  <si>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</si>
  <si>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</si>
  <si>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</si>
  <si>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</si>
  <si>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</si>
  <si>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</si>
  <si>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</si>
  <si>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</si>
  <si>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</si>
  <si>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</si>
  <si>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</si>
  <si>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</si>
  <si>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</si>
  <si>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</si>
  <si>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</si>
  <si>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</si>
  <si>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</si>
  <si>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</si>
  <si>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</si>
  <si>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</si>
  <si>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</si>
  <si>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</si>
  <si>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</si>
  <si>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</si>
  <si>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</si>
  <si>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</si>
  <si>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</si>
  <si>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</si>
  <si>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</si>
  <si>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</si>
  <si>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</si>
  <si>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</si>
  <si>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</si>
  <si>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</si>
  <si>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</si>
  <si>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</si>
  <si>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</si>
  <si>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</si>
  <si>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</si>
  <si>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</si>
  <si>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</si>
  <si>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</si>
  <si>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</si>
  <si>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</si>
  <si>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</si>
  <si>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</si>
  <si>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</si>
  <si>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</si>
  <si>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</si>
  <si>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</si>
  <si>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</si>
  <si>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</si>
  <si>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</si>
  <si>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</si>
  <si>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</si>
  <si>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</si>
  <si>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</si>
  <si>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</si>
  <si>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</si>
  <si>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</si>
  <si>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</si>
  <si>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</si>
  <si>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</si>
  <si>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</si>
  <si>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</si>
  <si>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</si>
  <si>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</si>
  <si>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</si>
  <si>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</si>
  <si>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</si>
  <si>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</si>
  <si>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</si>
  <si>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</si>
  <si>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</si>
  <si>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</si>
  <si>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</si>
  <si>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</si>
  <si>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</si>
  <si>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</si>
  <si>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</si>
  <si>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</si>
  <si>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</si>
  <si>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</si>
  <si>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</si>
  <si>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</si>
  <si>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</si>
  <si>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</si>
  <si>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</si>
  <si>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</si>
  <si>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</si>
  <si>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</si>
  <si>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</si>
  <si>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</si>
  <si>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</si>
  <si>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</si>
  <si>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</si>
  <si>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</si>
  <si>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</si>
  <si>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</si>
  <si>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</si>
  <si>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</si>
  <si>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</si>
  <si>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</si>
  <si>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</si>
  <si>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</si>
  <si>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</si>
  <si>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</si>
  <si>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</si>
  <si>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</si>
  <si>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</si>
  <si>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</si>
  <si>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</si>
  <si>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</si>
  <si>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</si>
  <si>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</si>
  <si>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</si>
  <si>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</si>
  <si>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</si>
  <si>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</si>
  <si>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</si>
  <si>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</si>
  <si>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</si>
  <si>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</si>
  <si>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</si>
  <si>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</si>
  <si>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</si>
  <si>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</si>
  <si>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</si>
  <si>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</si>
  <si>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</si>
  <si>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</si>
  <si>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</si>
  <si>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</si>
  <si>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</si>
  <si>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</si>
  <si>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</si>
  <si>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</si>
  <si>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</si>
  <si>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</si>
  <si>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</si>
  <si>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</si>
  <si>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</si>
  <si>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</si>
  <si>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</si>
  <si>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</si>
  <si>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</si>
  <si>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</si>
  <si>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</si>
  <si>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</si>
  <si>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</si>
  <si>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</si>
  <si>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</si>
  <si>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</si>
  <si>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</si>
  <si>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</si>
  <si>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</si>
  <si>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</si>
  <si>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</si>
  <si>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</si>
  <si>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</si>
  <si>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</si>
  <si>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</si>
  <si>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</si>
  <si>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</si>
  <si>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</si>
  <si>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</si>
  <si>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</si>
  <si>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</si>
  <si>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</si>
  <si>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</si>
  <si>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</si>
  <si>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</si>
  <si>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</si>
  <si>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</si>
  <si>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</si>
  <si>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</si>
  <si>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</si>
  <si>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</si>
  <si>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</si>
  <si>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</si>
  <si>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</si>
  <si>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</si>
  <si>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</si>
  <si>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</si>
  <si>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</si>
  <si>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</si>
  <si>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</si>
  <si>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</si>
  <si>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</si>
  <si>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</si>
  <si>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</si>
  <si>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</si>
  <si>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</si>
  <si>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</si>
  <si>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</si>
  <si>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</si>
  <si>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</si>
  <si>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</si>
  <si>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</si>
  <si>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</si>
  <si>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</si>
  <si>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</si>
  <si>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</si>
  <si>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</si>
  <si>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</si>
  <si>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</si>
  <si>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</si>
  <si>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</si>
  <si>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</si>
  <si>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</si>
  <si>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</si>
  <si>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</si>
  <si>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</si>
  <si>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</si>
  <si>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</si>
  <si>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</si>
  <si>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</si>
  <si>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</si>
  <si>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</si>
  <si>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</si>
  <si>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</si>
  <si>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</si>
  <si>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</si>
  <si>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</si>
  <si>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</si>
  <si>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</si>
  <si>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</si>
  <si>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</si>
  <si>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</si>
  <si>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</si>
  <si>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</si>
  <si>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</si>
  <si>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</si>
  <si>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</si>
  <si>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</si>
  <si>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</si>
  <si>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</si>
  <si>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</si>
  <si>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</si>
  <si>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</si>
  <si>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</si>
  <si>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</si>
  <si>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</si>
  <si>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</si>
  <si>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</si>
  <si>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</si>
  <si>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</si>
  <si>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</si>
  <si>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</si>
  <si>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</si>
  <si>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</si>
  <si>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</si>
  <si>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</si>
  <si>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</si>
  <si>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</si>
  <si>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</si>
  <si>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</si>
  <si>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</si>
  <si>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</si>
  <si>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</si>
  <si>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</si>
  <si>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</si>
  <si>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</si>
  <si>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</si>
  <si>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</si>
  <si>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</si>
  <si>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</si>
  <si>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</si>
  <si>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</si>
  <si>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</si>
  <si>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</si>
  <si>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</si>
  <si>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</si>
  <si>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</si>
  <si>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</si>
  <si>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</si>
  <si>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</si>
  <si>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</si>
  <si>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</si>
  <si>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</si>
  <si>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</si>
  <si>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</si>
  <si>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</si>
  <si>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</si>
  <si>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</si>
  <si>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</si>
  <si>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</si>
  <si>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</si>
  <si>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</si>
  <si>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</si>
  <si>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</si>
  <si>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</si>
  <si>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</si>
  <si>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</si>
  <si>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</si>
  <si>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</si>
  <si>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</si>
  <si>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</si>
  <si>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</si>
  <si>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</si>
  <si>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</si>
  <si>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</si>
  <si>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</si>
  <si>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</si>
  <si>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</si>
  <si>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</si>
  <si>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</si>
  <si>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</si>
  <si>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</si>
  <si>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</si>
  <si>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</si>
  <si>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</si>
  <si>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</si>
  <si>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</si>
  <si>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</si>
  <si>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</si>
  <si>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</si>
  <si>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</si>
  <si>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</si>
  <si>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</si>
  <si>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</si>
  <si>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</si>
  <si>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</si>
  <si>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</si>
  <si>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</si>
  <si>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</si>
  <si>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</si>
  <si>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</si>
  <si>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</si>
  <si>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</si>
  <si>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</si>
  <si>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</si>
  <si>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</si>
  <si>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</si>
  <si>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</si>
  <si>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</si>
  <si>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</si>
  <si>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</si>
  <si>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</si>
  <si>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</si>
  <si>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</si>
  <si>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</si>
  <si>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</si>
  <si>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</si>
  <si>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</si>
  <si>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</si>
  <si>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</si>
  <si>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</si>
  <si>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</si>
  <si>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</si>
  <si>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</si>
  <si>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</si>
  <si>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</si>
  <si>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</si>
  <si>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</si>
  <si>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</si>
  <si>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</si>
  <si>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</si>
  <si>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</si>
  <si>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</si>
  <si>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</si>
  <si>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</si>
  <si>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</si>
  <si>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</si>
  <si>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</si>
  <si>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</si>
  <si>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</si>
  <si>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</si>
  <si>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</si>
  <si>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</si>
  <si>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</si>
  <si>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</si>
  <si>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</si>
  <si>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</si>
  <si>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</si>
  <si>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</si>
  <si>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</si>
  <si>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</si>
  <si>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</si>
  <si>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</si>
  <si>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</si>
  <si>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</si>
  <si>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</si>
  <si>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</si>
  <si>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</si>
  <si>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</si>
  <si>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</si>
  <si>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</si>
  <si>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</si>
  <si>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</si>
  <si>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</si>
  <si>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</si>
  <si>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</si>
  <si>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</si>
  <si>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</si>
  <si>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</si>
  <si>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</si>
  <si>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</si>
  <si>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</si>
  <si>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</si>
  <si>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</si>
  <si>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</si>
  <si>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</si>
  <si>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</si>
  <si>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</si>
  <si>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</si>
  <si>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</si>
  <si>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</si>
  <si>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</si>
  <si>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</si>
  <si>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</si>
  <si>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</si>
  <si>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</si>
  <si>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</si>
  <si>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</si>
  <si>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</si>
  <si>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</si>
  <si>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</si>
  <si>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</si>
  <si>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</si>
  <si>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</si>
  <si>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</si>
  <si>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</si>
  <si>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</si>
  <si>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</si>
  <si>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</si>
  <si>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</si>
  <si>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</si>
  <si>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</si>
  <si>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</si>
  <si>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</si>
  <si>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</si>
  <si>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</si>
  <si>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</si>
  <si>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</si>
  <si>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</si>
  <si>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</si>
  <si>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</si>
  <si>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</si>
  <si>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</si>
  <si>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</si>
  <si>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</si>
  <si>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</si>
  <si>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</si>
  <si>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</si>
  <si>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</si>
  <si>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</si>
  <si>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</si>
  <si>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</si>
  <si>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</si>
  <si>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</si>
  <si>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</si>
  <si>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</si>
  <si>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</si>
  <si>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</si>
  <si>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</si>
  <si>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</si>
  <si>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</si>
  <si>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</si>
  <si>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</si>
  <si>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</si>
  <si>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</si>
  <si>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</si>
  <si>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</si>
  <si>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</si>
  <si>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</si>
  <si>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</si>
  <si>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</si>
  <si>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</si>
  <si>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</si>
  <si>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</si>
  <si>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</si>
  <si>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</si>
  <si>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</si>
  <si>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</si>
  <si>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</si>
  <si>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</si>
  <si>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</si>
  <si>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</si>
  <si>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</si>
  <si>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</si>
  <si>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</si>
  <si>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</si>
  <si>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</si>
  <si>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</si>
  <si>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</si>
  <si>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</si>
  <si>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</si>
  <si>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</si>
  <si>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</si>
  <si>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</si>
  <si>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</si>
  <si>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</si>
  <si>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</si>
  <si>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</si>
  <si>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</si>
  <si>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</si>
  <si>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</si>
  <si>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</si>
  <si>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</si>
  <si>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</si>
  <si>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</si>
  <si>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</si>
  <si>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</si>
  <si>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</si>
  <si>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</si>
  <si>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</si>
  <si>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</si>
  <si>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</si>
  <si>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</si>
  <si>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</si>
  <si>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</si>
  <si>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</si>
  <si>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</si>
  <si>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</si>
  <si>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</si>
  <si>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</si>
  <si>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</si>
  <si>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</si>
  <si>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</si>
  <si>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</si>
  <si>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</si>
  <si>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</si>
  <si>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</si>
  <si>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</si>
  <si>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</si>
  <si>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</si>
  <si>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</si>
  <si>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</si>
  <si>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</si>
  <si>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</si>
  <si>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</si>
  <si>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</si>
  <si>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</si>
  <si>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</si>
  <si>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</si>
  <si>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</si>
  <si>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</si>
  <si>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</si>
  <si>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</si>
  <si>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</si>
  <si>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</si>
  <si>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</si>
  <si>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</si>
  <si>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</si>
  <si>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</si>
  <si>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</si>
  <si>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</si>
  <si>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</si>
  <si>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</si>
  <si>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</si>
  <si>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</si>
  <si>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</si>
  <si>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</si>
  <si>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</si>
  <si>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</si>
  <si>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</si>
  <si>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</si>
  <si>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</si>
  <si>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</si>
  <si>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</si>
  <si>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</si>
  <si>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</si>
  <si>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</si>
  <si>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</si>
  <si>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</si>
  <si>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</si>
  <si>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</si>
  <si>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</si>
  <si>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</si>
  <si>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</si>
  <si>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</si>
  <si>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</si>
  <si>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</si>
  <si>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</si>
  <si>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</si>
  <si>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</si>
  <si>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</si>
  <si>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</si>
  <si>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</si>
  <si>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</si>
  <si>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</si>
  <si>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</si>
  <si>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</si>
  <si>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</si>
  <si>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</si>
  <si>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</si>
  <si>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</si>
  <si>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</si>
  <si>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</si>
  <si>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</si>
  <si>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</si>
  <si>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</si>
  <si>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</si>
  <si>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</si>
  <si>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</si>
  <si>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</si>
  <si>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</si>
  <si>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</si>
  <si>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</si>
  <si>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</si>
  <si>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</si>
  <si>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</si>
  <si>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</si>
  <si>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</si>
  <si>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</si>
  <si>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</si>
  <si>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</si>
  <si>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</si>
  <si>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</si>
  <si>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</si>
  <si>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</si>
  <si>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</si>
  <si>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</si>
  <si>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</si>
  <si>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</si>
  <si>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</si>
  <si>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</si>
  <si>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</si>
  <si>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</si>
  <si>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</si>
  <si>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</si>
  <si>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</si>
  <si>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</si>
  <si>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</si>
  <si>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</si>
  <si>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</si>
  <si>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</si>
  <si>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</si>
  <si>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</si>
  <si>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</si>
  <si>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</si>
  <si>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</si>
  <si>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</si>
  <si>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</si>
  <si>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</si>
  <si>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</si>
  <si>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</si>
  <si>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</si>
  <si>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</si>
  <si>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</si>
  <si>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</si>
  <si>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</si>
  <si>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</si>
  <si>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</si>
  <si>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</si>
  <si>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</si>
  <si>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</si>
  <si>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</si>
  <si>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</si>
  <si>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</si>
  <si>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</si>
  <si>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</si>
  <si>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</si>
  <si>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</si>
  <si>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</si>
  <si>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</si>
  <si>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</si>
  <si>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</si>
  <si>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</si>
  <si>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</si>
  <si>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</si>
  <si>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</si>
  <si>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</si>
  <si>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</si>
  <si>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</si>
  <si>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</si>
  <si>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</si>
  <si>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</si>
  <si>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</si>
  <si>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</si>
  <si>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</si>
  <si>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</si>
  <si>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</si>
  <si>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</si>
  <si>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</si>
  <si>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</si>
  <si>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</si>
  <si>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</si>
  <si>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</si>
  <si>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</si>
  <si>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</si>
  <si>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</si>
  <si>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</si>
  <si>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</si>
  <si>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</si>
  <si>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</si>
  <si>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</si>
  <si>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</si>
  <si>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</si>
  <si>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</si>
  <si>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</si>
  <si>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</si>
  <si>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</si>
  <si>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</si>
  <si>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</si>
  <si>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</si>
  <si>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</si>
  <si>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</si>
  <si>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</si>
  <si>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</si>
  <si>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</si>
  <si>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</si>
  <si>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</si>
  <si>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</si>
  <si>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</si>
  <si>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</si>
  <si>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</si>
  <si>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</si>
  <si>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</si>
  <si>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</si>
  <si>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</si>
  <si>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</si>
  <si>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</si>
  <si>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</si>
  <si>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</si>
  <si>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</si>
  <si>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</si>
  <si>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</si>
  <si>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</si>
  <si>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</si>
  <si>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</si>
  <si>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</si>
  <si>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</si>
  <si>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</si>
  <si>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</si>
  <si>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</si>
  <si>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</si>
  <si>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</si>
  <si>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</si>
  <si>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</si>
  <si>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</si>
  <si>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</si>
  <si>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</si>
  <si>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</si>
  <si>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</si>
  <si>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</si>
  <si>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</si>
  <si>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</si>
  <si>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</si>
  <si>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</si>
  <si>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</si>
  <si>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</si>
  <si>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</si>
  <si>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</si>
  <si>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</si>
  <si>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</si>
  <si>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</si>
  <si>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</si>
  <si>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</si>
  <si>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</si>
  <si>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</si>
  <si>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</si>
  <si>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</si>
  <si>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</si>
  <si>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</si>
  <si>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</si>
  <si>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</si>
  <si>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</si>
  <si>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</si>
  <si>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</si>
  <si>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</si>
  <si>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</si>
  <si>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</si>
  <si>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</si>
  <si>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</si>
  <si>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</si>
  <si>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</si>
  <si>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</si>
  <si>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</si>
  <si>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</si>
  <si>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</si>
  <si>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</si>
  <si>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</si>
  <si>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</si>
  <si>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</si>
  <si>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</si>
  <si>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</si>
  <si>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</si>
  <si>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</si>
  <si>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</si>
  <si>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</si>
  <si>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</si>
  <si>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</si>
  <si>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</si>
  <si>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</si>
  <si>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</si>
  <si>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</si>
  <si>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</si>
  <si>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</si>
  <si>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</si>
  <si>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</si>
  <si>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</si>
  <si>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</si>
  <si>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</si>
  <si>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</si>
  <si>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</si>
  <si>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</si>
  <si>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</si>
  <si>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</si>
  <si>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</si>
  <si>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</si>
  <si>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</si>
  <si>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</si>
  <si>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</si>
  <si>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</si>
  <si>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</si>
  <si>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</si>
  <si>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</si>
  <si>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</si>
  <si>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</si>
  <si>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</si>
  <si>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</si>
  <si>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</si>
  <si>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</si>
  <si>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</si>
  <si>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</si>
  <si>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</si>
  <si>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</si>
  <si>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</si>
  <si>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</si>
  <si>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</si>
  <si>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</si>
  <si>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</si>
  <si>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</si>
  <si>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</si>
  <si>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</si>
  <si>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</si>
  <si>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</si>
  <si>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</si>
  <si>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</si>
  <si>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</si>
  <si>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</si>
  <si>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</si>
  <si>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</si>
  <si>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</si>
  <si>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</si>
  <si>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</si>
  <si>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</si>
  <si>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</si>
  <si>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</si>
  <si>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</si>
  <si>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</si>
  <si>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</si>
  <si>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</si>
  <si>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</si>
  <si>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</si>
  <si>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</si>
  <si>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</si>
  <si>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</si>
  <si>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</si>
  <si>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</si>
  <si>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</si>
  <si>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</si>
  <si>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</si>
  <si>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</si>
  <si>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</si>
  <si>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</si>
  <si>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</si>
  <si>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</si>
  <si>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</si>
  <si>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</si>
  <si>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</si>
  <si>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</si>
  <si>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</si>
  <si>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</si>
  <si>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</si>
  <si>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</si>
  <si>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</si>
  <si>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</si>
  <si>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</si>
  <si>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</si>
  <si>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</si>
  <si>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</si>
  <si>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</si>
  <si>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</si>
  <si>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</si>
  <si>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</si>
  <si>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</si>
  <si>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</si>
  <si>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</si>
  <si>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</si>
  <si>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</si>
  <si>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</si>
  <si>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</si>
  <si>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</si>
  <si>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</si>
  <si>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</si>
  <si>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</si>
  <si>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</si>
  <si>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</si>
  <si>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</si>
  <si>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</si>
  <si>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</si>
  <si>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</si>
  <si>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</si>
  <si>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</si>
  <si>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</si>
  <si>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</si>
  <si>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</si>
  <si>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</si>
  <si>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</si>
  <si>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</si>
  <si>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</si>
  <si>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</si>
  <si>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</si>
  <si>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</si>
  <si>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</si>
  <si>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</si>
  <si>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</si>
  <si>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</si>
  <si>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</si>
  <si>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</si>
  <si>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</si>
  <si>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</si>
  <si>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</si>
  <si>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</si>
  <si>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</si>
  <si>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</si>
  <si>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</si>
  <si>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</si>
  <si>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</si>
  <si>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</si>
  <si>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</si>
  <si>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</si>
  <si>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</si>
  <si>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</si>
  <si>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</si>
  <si>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</si>
  <si>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</si>
  <si>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</si>
  <si>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</si>
  <si>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</si>
  <si>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</si>
  <si>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</si>
  <si>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</si>
  <si>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</si>
  <si>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</si>
  <si>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</si>
  <si>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</si>
  <si>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</si>
  <si>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</si>
  <si>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</si>
  <si>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</si>
  <si>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</si>
  <si>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</si>
  <si>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</si>
  <si>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</si>
  <si>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</si>
  <si>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</si>
  <si>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</si>
  <si>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</si>
  <si>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</si>
  <si>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</si>
  <si>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</si>
  <si>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</si>
  <si>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</si>
  <si>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</si>
  <si>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</si>
  <si>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</si>
  <si>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</si>
  <si>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</si>
  <si>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</si>
  <si>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</si>
  <si>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</si>
  <si>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</si>
  <si>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</si>
  <si>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</si>
  <si>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</si>
  <si>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</si>
  <si>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</si>
  <si>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</si>
  <si>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</si>
  <si>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</si>
  <si>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</si>
  <si>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</si>
  <si>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</si>
  <si>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</si>
  <si>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</si>
  <si>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</si>
  <si>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</si>
  <si>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</si>
  <si>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</si>
  <si>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</si>
  <si>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</si>
  <si>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</si>
  <si>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</si>
  <si>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</si>
  <si>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</si>
  <si>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</si>
  <si>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</si>
  <si>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</si>
  <si>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</si>
  <si>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</si>
  <si>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</si>
  <si>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</si>
  <si>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</si>
  <si>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</si>
  <si>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</si>
  <si>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</si>
  <si>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</si>
  <si>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</si>
  <si>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</si>
  <si>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</si>
  <si>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</si>
  <si>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</si>
  <si>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</si>
  <si>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</si>
  <si>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</si>
  <si>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</si>
  <si>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</si>
  <si>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</si>
  <si>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</si>
  <si>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</si>
  <si>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</si>
  <si>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</si>
  <si>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</si>
  <si>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</si>
  <si>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</si>
  <si>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</si>
  <si>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</si>
  <si>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</si>
  <si>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</si>
  <si>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</si>
  <si>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</si>
  <si>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</si>
  <si>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</si>
  <si>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</si>
  <si>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</si>
  <si>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</si>
  <si>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</si>
  <si>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</si>
  <si>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</si>
  <si>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</si>
  <si>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</si>
  <si>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</si>
  <si>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</si>
  <si>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</si>
  <si>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</si>
  <si>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</si>
  <si>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</si>
  <si>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</si>
  <si>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</si>
  <si>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</si>
  <si>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</si>
  <si>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</si>
  <si>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</si>
  <si>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</si>
  <si>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</si>
  <si>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</si>
  <si>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</si>
  <si>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</si>
  <si>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</si>
  <si>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</si>
  <si>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</si>
  <si>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</si>
  <si>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</si>
  <si>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</si>
  <si>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</si>
  <si>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</si>
  <si>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</si>
  <si>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</si>
  <si>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</si>
  <si>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</si>
  <si>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</si>
  <si>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</si>
  <si>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</si>
  <si>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</si>
  <si>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</si>
  <si>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</si>
  <si>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</si>
  <si>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</si>
  <si>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</si>
  <si>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</si>
  <si>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</si>
  <si>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</si>
  <si>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</si>
  <si>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</si>
  <si>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</si>
  <si>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</si>
  <si>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</si>
  <si>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</si>
  <si>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</si>
  <si>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</si>
  <si>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</si>
  <si>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</si>
  <si>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</si>
  <si>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</si>
  <si>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</si>
  <si>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</si>
  <si>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</si>
  <si>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</si>
  <si>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</si>
  <si>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</si>
  <si>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</si>
  <si>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</si>
  <si>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</si>
  <si>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</si>
  <si>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</si>
  <si>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</si>
  <si>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</si>
  <si>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</si>
  <si>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</si>
  <si>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</si>
  <si>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</si>
  <si>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</si>
  <si>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</si>
  <si>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</si>
  <si>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</si>
  <si>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</si>
  <si>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</si>
  <si>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</si>
  <si>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</si>
  <si>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</si>
  <si>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</si>
  <si>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</si>
  <si>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</si>
  <si>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</si>
  <si>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</si>
  <si>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</si>
  <si>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</si>
  <si>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</si>
  <si>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</si>
  <si>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</si>
  <si>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</si>
  <si>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</si>
  <si>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</si>
  <si>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</si>
  <si>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</si>
  <si>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</si>
  <si>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</si>
  <si>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</si>
  <si>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</si>
  <si>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</si>
  <si>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</si>
  <si>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</si>
  <si>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</si>
  <si>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</si>
  <si>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</si>
  <si>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</si>
  <si>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</si>
  <si>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</si>
  <si>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</si>
  <si>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</si>
  <si>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</si>
  <si>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</si>
  <si>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</si>
  <si>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</si>
  <si>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</si>
  <si>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</si>
  <si>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</si>
  <si>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</si>
  <si>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</si>
  <si>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</si>
  <si>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</si>
  <si>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</si>
  <si>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</si>
  <si>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</si>
  <si>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</si>
  <si>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</si>
  <si>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</si>
  <si>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</si>
  <si>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</si>
  <si>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</si>
  <si>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</si>
  <si>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</si>
  <si>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</si>
  <si>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</si>
  <si>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</si>
  <si>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</si>
  <si>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</si>
  <si>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</si>
  <si>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</si>
  <si>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</si>
  <si>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</si>
  <si>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</si>
  <si>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</si>
  <si>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</si>
  <si>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</si>
  <si>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</si>
  <si>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</si>
  <si>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</si>
  <si>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</si>
  <si>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</si>
  <si>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</si>
  <si>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</si>
  <si>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</si>
  <si>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</si>
  <si>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</si>
  <si>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</si>
  <si>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</si>
  <si>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</si>
  <si>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</si>
  <si>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</si>
  <si>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</si>
  <si>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</si>
  <si>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</si>
  <si>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</si>
  <si>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</si>
  <si>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</si>
  <si>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</si>
  <si>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</si>
  <si>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</si>
  <si>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</si>
  <si>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</si>
  <si>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</si>
  <si>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</si>
  <si>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</si>
  <si>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</si>
  <si>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</si>
  <si>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</si>
  <si>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</si>
  <si>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</si>
  <si>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</si>
  <si>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</si>
  <si>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</si>
  <si>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</si>
  <si>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</si>
  <si>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</si>
  <si>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</si>
  <si>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</si>
  <si>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</si>
  <si>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</si>
  <si>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</si>
  <si>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</si>
  <si>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</si>
  <si>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</si>
  <si>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</si>
  <si>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</si>
  <si>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</si>
  <si>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</si>
  <si>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</si>
  <si>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</si>
  <si>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</si>
  <si>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</si>
  <si>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</si>
  <si>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</si>
  <si>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</si>
  <si>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</si>
  <si>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</si>
  <si>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</si>
  <si>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</si>
  <si>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</si>
  <si>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</si>
  <si>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</si>
  <si>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</si>
  <si>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</si>
  <si>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</si>
  <si>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</si>
  <si>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</si>
  <si>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</si>
  <si>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</si>
  <si>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</si>
  <si>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</si>
  <si>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</si>
  <si>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</si>
  <si>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</si>
  <si>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</si>
  <si>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</si>
  <si>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</si>
  <si>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</si>
  <si>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</si>
  <si>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</si>
  <si>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</si>
  <si>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</si>
  <si>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</si>
  <si>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</si>
  <si>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</si>
  <si>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</si>
  <si>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</si>
  <si>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</si>
  <si>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</si>
  <si>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</si>
  <si>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</si>
  <si>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</si>
  <si>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</si>
  <si>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</si>
  <si>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</si>
  <si>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</si>
  <si>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</si>
  <si>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</si>
  <si>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</si>
  <si>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</si>
  <si>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</si>
  <si>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</si>
  <si>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</si>
  <si>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</si>
  <si>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</si>
  <si>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</si>
  <si>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</si>
  <si>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</si>
  <si>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</si>
  <si>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</si>
  <si>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</si>
  <si>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</si>
  <si>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</si>
  <si>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</si>
  <si>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</si>
  <si>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</si>
  <si>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</si>
  <si>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</si>
  <si>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</si>
  <si>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</si>
  <si>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</si>
  <si>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</si>
  <si>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</si>
  <si>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</si>
  <si>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</si>
  <si>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</si>
  <si>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</si>
  <si>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</si>
  <si>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</si>
  <si>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</si>
  <si>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</si>
  <si>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</si>
  <si>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</si>
  <si>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</si>
  <si>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</si>
  <si>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</si>
  <si>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</si>
  <si>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</si>
  <si>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</si>
  <si>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</si>
  <si>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</si>
  <si>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</si>
  <si>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</si>
  <si>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</si>
  <si>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</si>
  <si>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</si>
  <si>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</si>
  <si>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</si>
  <si>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</si>
  <si>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</si>
  <si>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</si>
  <si>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</si>
  <si>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</si>
  <si>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</si>
  <si>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</si>
  <si>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</si>
  <si>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</si>
  <si>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</si>
  <si>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</si>
  <si>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</si>
  <si>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</si>
  <si>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</si>
  <si>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</si>
  <si>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</si>
  <si>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</si>
  <si>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</si>
  <si>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</si>
  <si>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</si>
  <si>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</si>
  <si>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</si>
  <si>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</si>
  <si>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</si>
  <si>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</si>
  <si>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</si>
  <si>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</si>
  <si>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</si>
  <si>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</si>
  <si>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</si>
  <si>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</si>
  <si>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</si>
  <si>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</si>
  <si>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</si>
  <si>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</si>
  <si>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</si>
  <si>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</si>
  <si>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</si>
  <si>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</si>
  <si>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</si>
  <si>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</si>
  <si>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</si>
  <si>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</si>
  <si>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</si>
  <si>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</si>
  <si>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</si>
  <si>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</si>
  <si>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</si>
  <si>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</si>
  <si>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</si>
  <si>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</si>
  <si>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</si>
  <si>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</si>
  <si>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</si>
  <si>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</si>
  <si>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</si>
  <si>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</si>
  <si>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</si>
  <si>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</si>
  <si>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</si>
  <si>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</si>
  <si>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</si>
  <si>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</si>
  <si>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</si>
  <si>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</si>
  <si>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</si>
  <si>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</si>
  <si>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</si>
  <si>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</si>
  <si>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</si>
  <si>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</si>
  <si>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</si>
  <si>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</si>
  <si>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</si>
  <si>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</si>
  <si>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</si>
  <si>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</si>
  <si>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</si>
  <si>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</si>
  <si>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</si>
  <si>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</si>
  <si>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</si>
  <si>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</si>
  <si>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</si>
  <si>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</si>
  <si>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</si>
  <si>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</si>
  <si>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</si>
  <si>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</si>
  <si>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</si>
  <si>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</si>
  <si>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</si>
  <si>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</si>
  <si>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</si>
  <si>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</si>
  <si>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</si>
  <si>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</si>
  <si>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</si>
  <si>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</si>
  <si>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</si>
  <si>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</si>
  <si>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</si>
  <si>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</si>
  <si>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</si>
  <si>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</si>
  <si>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</si>
  <si>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</si>
  <si>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</si>
  <si>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</si>
  <si>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</si>
  <si>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</si>
  <si>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</si>
  <si>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</si>
  <si>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</si>
  <si>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</si>
  <si>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</si>
  <si>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</si>
  <si>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</si>
  <si>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</si>
  <si>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</si>
  <si>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</si>
  <si>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</si>
  <si>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</si>
  <si>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</si>
  <si>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</si>
  <si>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</si>
  <si>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</si>
  <si>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</si>
  <si>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</si>
  <si>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</si>
  <si>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</si>
  <si>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</si>
  <si>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</si>
  <si>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</si>
  <si>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</si>
  <si>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</si>
  <si>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</si>
  <si>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</si>
  <si>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</si>
  <si>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</si>
  <si>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</si>
  <si>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</si>
  <si>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</si>
  <si>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</si>
  <si>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</si>
  <si>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</si>
  <si>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</si>
  <si>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</si>
  <si>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</si>
  <si>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</si>
  <si>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</si>
  <si>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</si>
  <si>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</si>
  <si>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</si>
  <si>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</si>
  <si>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</si>
  <si>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</si>
  <si>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</si>
  <si>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</si>
  <si>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</si>
  <si>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</si>
  <si>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</si>
  <si>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</si>
  <si>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</si>
  <si>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</si>
  <si>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</si>
  <si>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</si>
  <si>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</si>
  <si>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</si>
  <si>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</si>
  <si>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</si>
  <si>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</si>
  <si>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</si>
  <si>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</si>
  <si>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</si>
  <si>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</si>
  <si>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</si>
  <si>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</si>
  <si>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</si>
  <si>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</si>
  <si>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</si>
  <si>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</si>
  <si>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</si>
  <si>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</si>
  <si>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</si>
  <si>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</si>
  <si>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</si>
  <si>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</si>
  <si>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</si>
  <si>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</si>
  <si>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</si>
  <si>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</si>
  <si>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</si>
  <si>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</si>
  <si>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</si>
  <si>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</si>
  <si>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</si>
  <si>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</si>
  <si>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</si>
  <si>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</si>
  <si>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</si>
  <si>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</si>
  <si>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</si>
  <si>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</si>
  <si>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</si>
  <si>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</si>
  <si>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</si>
  <si>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</si>
  <si>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</si>
  <si>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</si>
  <si>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</si>
  <si>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</si>
  <si>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</si>
  <si>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</si>
  <si>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</si>
  <si>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</si>
  <si>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</si>
  <si>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</si>
  <si>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</si>
  <si>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</si>
  <si>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</si>
  <si>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</si>
  <si>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</si>
  <si>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</si>
  <si>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</si>
  <si>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</si>
  <si>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</si>
  <si>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</si>
  <si>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</si>
  <si>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</si>
  <si>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</si>
  <si>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</si>
  <si>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</si>
  <si>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</si>
  <si>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</si>
  <si>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</si>
  <si>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</si>
  <si>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</si>
  <si>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</si>
  <si>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</si>
  <si>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</si>
  <si>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</si>
  <si>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</si>
  <si>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</si>
  <si>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</si>
  <si>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</si>
  <si>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</si>
  <si>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</si>
  <si>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</si>
  <si>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</si>
  <si>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</si>
  <si>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</si>
  <si>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</si>
  <si>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</si>
  <si>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</si>
  <si>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</si>
  <si>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</si>
  <si>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</si>
  <si>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</si>
  <si>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</si>
  <si>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</si>
  <si>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</si>
  <si>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</si>
  <si>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</si>
  <si>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</si>
  <si>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</si>
  <si>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</si>
  <si>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</si>
  <si>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</si>
  <si>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</si>
  <si>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</si>
  <si>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</si>
  <si>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</si>
  <si>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</si>
  <si>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</si>
  <si>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</si>
  <si>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</si>
  <si>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</si>
  <si>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</si>
  <si>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</si>
  <si>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</si>
  <si>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</si>
  <si>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</si>
  <si>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</si>
  <si>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</si>
  <si>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</si>
  <si>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</si>
  <si>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</si>
  <si>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</si>
  <si>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</si>
  <si>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</si>
  <si>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</si>
  <si>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</si>
  <si>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</si>
  <si>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</si>
  <si>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</si>
  <si>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</si>
  <si>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</si>
  <si>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</si>
  <si>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</si>
  <si>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</si>
  <si>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</si>
  <si>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</si>
  <si>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</si>
  <si>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</si>
  <si>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</si>
  <si>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</si>
  <si>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</si>
  <si>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</si>
  <si>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</si>
  <si>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</si>
  <si>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</si>
  <si>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</si>
  <si>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</si>
  <si>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</si>
  <si>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</si>
  <si>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</si>
  <si>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</si>
  <si>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</si>
  <si>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</si>
  <si>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</si>
  <si>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</si>
  <si>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</si>
  <si>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</si>
  <si>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</si>
  <si>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</si>
  <si>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</si>
  <si>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</si>
  <si>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</si>
  <si>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</si>
  <si>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</si>
  <si>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</si>
  <si>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</si>
  <si>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</si>
  <si>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</si>
  <si>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</si>
  <si>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</si>
  <si>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</si>
  <si>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</si>
  <si>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</si>
  <si>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</si>
  <si>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</si>
  <si>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</si>
  <si>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</si>
  <si>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</si>
  <si>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</si>
  <si>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</si>
  <si>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</si>
  <si>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</si>
  <si>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</si>
  <si>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</si>
  <si>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</si>
  <si>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</si>
  <si>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</si>
  <si>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</si>
  <si>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</si>
  <si>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</si>
  <si>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</si>
  <si>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</si>
  <si>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</si>
  <si>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</si>
  <si>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</si>
  <si>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</si>
  <si>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</si>
  <si>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</si>
  <si>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</si>
  <si>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</si>
  <si>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</si>
  <si>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</si>
  <si>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</si>
  <si>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</si>
  <si>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</si>
  <si>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</si>
  <si>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</si>
  <si>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</si>
  <si>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</si>
  <si>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</si>
  <si>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</si>
  <si>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</si>
  <si>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</si>
  <si>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</si>
  <si>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</si>
  <si>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</si>
  <si>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</si>
  <si>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</si>
  <si>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</si>
  <si>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</si>
  <si>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</si>
  <si>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</si>
  <si>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</si>
  <si>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</si>
  <si>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</si>
  <si>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</si>
  <si>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</si>
  <si>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</si>
  <si>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</si>
  <si>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</si>
  <si>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</si>
  <si>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</si>
  <si>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</si>
  <si>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</si>
  <si>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</si>
  <si>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</si>
  <si>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</si>
  <si>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</si>
  <si>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</si>
  <si>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</si>
  <si>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</si>
  <si>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</si>
  <si>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</si>
  <si>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</si>
  <si>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</si>
  <si>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</si>
  <si>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</si>
  <si>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</si>
  <si>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</si>
  <si>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</si>
  <si>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</si>
  <si>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</si>
  <si>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</si>
  <si>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</si>
  <si>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</si>
  <si>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</si>
  <si>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</si>
  <si>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</si>
  <si>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</si>
  <si>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</si>
  <si>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</si>
  <si>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</si>
  <si>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</si>
  <si>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</si>
  <si>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</si>
  <si>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</si>
  <si>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</si>
  <si>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</si>
  <si>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</si>
  <si>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</si>
  <si>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</si>
  <si>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</si>
  <si>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</si>
  <si>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</si>
  <si>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</si>
  <si>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</si>
  <si>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</si>
  <si>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</si>
  <si>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</si>
  <si>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</si>
  <si>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</si>
  <si>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</si>
  <si>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</si>
  <si>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</si>
  <si>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</si>
  <si>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</si>
  <si>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</si>
  <si>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</si>
  <si>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</si>
  <si>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</si>
  <si>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</si>
  <si>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</si>
  <si>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</si>
  <si>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</si>
  <si>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</si>
  <si>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</si>
  <si>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</si>
  <si>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</si>
  <si>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</si>
  <si>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</si>
  <si>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</si>
  <si>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</si>
  <si>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</si>
  <si>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</si>
  <si>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</si>
  <si>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</si>
  <si>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</si>
  <si>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</si>
  <si>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</si>
  <si>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</si>
  <si>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</si>
  <si>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</si>
  <si>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</si>
  <si>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</si>
  <si>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</si>
  <si>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</si>
  <si>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</si>
  <si>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</si>
  <si>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</si>
  <si>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</si>
  <si>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</si>
  <si>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</si>
  <si>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</si>
  <si>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</si>
  <si>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</si>
  <si>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</si>
  <si>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</si>
  <si>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</si>
  <si>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</si>
  <si>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</si>
  <si>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</si>
  <si>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</si>
  <si>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</si>
  <si>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</si>
  <si>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</si>
  <si>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</si>
  <si>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</si>
  <si>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</si>
  <si>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</si>
  <si>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</si>
  <si>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</si>
  <si>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</si>
  <si>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</si>
  <si>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</si>
  <si>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</si>
  <si>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</si>
  <si>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</si>
  <si>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</si>
  <si>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</si>
  <si>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</si>
  <si>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</si>
  <si>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</si>
  <si>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</si>
  <si>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</si>
  <si>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</si>
  <si>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</si>
  <si>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</si>
  <si>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</si>
  <si>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</si>
  <si>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</si>
  <si>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</si>
  <si>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</si>
  <si>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</si>
  <si>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</si>
  <si>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</si>
  <si>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</si>
  <si>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</si>
  <si>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</si>
  <si>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</si>
  <si>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</si>
  <si>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</si>
  <si>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</si>
  <si>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</si>
  <si>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</si>
  <si>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</si>
  <si>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</si>
  <si>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</si>
  <si>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</si>
  <si>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</si>
  <si>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</si>
  <si>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</si>
  <si>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</si>
  <si>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</si>
  <si>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</si>
  <si>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</si>
  <si>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</si>
  <si>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</si>
  <si>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</si>
  <si>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</si>
  <si>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</si>
  <si>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</si>
  <si>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</si>
  <si>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</si>
  <si>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</si>
  <si>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</si>
  <si>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</si>
  <si>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</si>
  <si>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</si>
  <si>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</si>
  <si>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</si>
  <si>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</si>
  <si>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</si>
  <si>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</si>
  <si>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</si>
  <si>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</si>
  <si>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</si>
  <si>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</si>
  <si>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</si>
  <si>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</si>
  <si>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</si>
  <si>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</si>
  <si>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</si>
  <si>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</si>
  <si>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</si>
  <si>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</si>
  <si>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</si>
  <si>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</si>
  <si>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</si>
  <si>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</si>
  <si>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</si>
  <si>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</si>
  <si>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</si>
  <si>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</si>
  <si>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</si>
  <si>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</si>
  <si>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</si>
  <si>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</si>
  <si>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</si>
  <si>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</si>
  <si>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</si>
  <si>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</si>
  <si>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</si>
  <si>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</si>
  <si>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</si>
  <si>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</si>
  <si>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</si>
  <si>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</si>
  <si>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</si>
  <si>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</si>
  <si>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</si>
  <si>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</si>
  <si>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</si>
  <si>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</si>
  <si>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</si>
  <si>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</si>
  <si>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</si>
  <si>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</si>
  <si>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</si>
  <si>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</si>
  <si>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</si>
  <si>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</si>
  <si>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</si>
  <si>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</si>
  <si>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</si>
  <si>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</si>
  <si>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</si>
  <si>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</si>
  <si>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</si>
  <si>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</si>
  <si>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</si>
  <si>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</si>
  <si>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</si>
  <si>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</si>
  <si>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</si>
  <si>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</si>
  <si>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</si>
  <si>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</si>
  <si>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</si>
  <si>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</si>
  <si>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</si>
  <si>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</si>
  <si>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</si>
  <si>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</si>
  <si>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</si>
  <si>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</si>
  <si>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</si>
  <si>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</si>
  <si>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</si>
  <si>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</si>
  <si>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</si>
  <si>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</si>
  <si>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</si>
  <si>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</si>
  <si>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</si>
  <si>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</si>
  <si>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</si>
  <si>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</si>
  <si>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</si>
  <si>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</si>
  <si>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</si>
  <si>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</si>
  <si>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</si>
  <si>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</si>
  <si>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</si>
  <si>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</si>
  <si>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</si>
  <si>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</si>
  <si>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</si>
  <si>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</si>
  <si>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</si>
  <si>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</si>
  <si>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</si>
  <si>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</si>
  <si>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</si>
  <si>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</si>
  <si>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</si>
  <si>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</si>
  <si>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</si>
  <si>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</si>
  <si>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</si>
  <si>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</si>
  <si>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</si>
  <si>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</si>
  <si>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</si>
  <si>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</si>
  <si>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</si>
  <si>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</si>
  <si>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</si>
  <si>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</si>
  <si>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</si>
  <si>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</si>
  <si>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</si>
  <si>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</si>
  <si>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</si>
  <si>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</si>
  <si>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</si>
  <si>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</si>
  <si>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</si>
  <si>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</si>
  <si>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</si>
  <si>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</si>
  <si>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</si>
  <si>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</si>
  <si>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</si>
  <si>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</si>
  <si>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</si>
  <si>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</si>
  <si>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</si>
  <si>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</si>
  <si>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</si>
  <si>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</si>
  <si>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</si>
  <si>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</si>
  <si>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</si>
  <si>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</si>
  <si>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</si>
  <si>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</si>
  <si>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</si>
  <si>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</si>
  <si>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</si>
  <si>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</si>
  <si>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</si>
  <si>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</si>
  <si>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</si>
  <si>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</si>
  <si>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</si>
  <si>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</si>
  <si>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</si>
  <si>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</si>
  <si>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</si>
  <si>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</si>
  <si>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</si>
  <si>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</si>
  <si>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</si>
  <si>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</si>
  <si>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</si>
  <si>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</si>
  <si>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</si>
  <si>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</si>
  <si>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</si>
  <si>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</si>
  <si>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</si>
  <si>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</si>
  <si>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</si>
  <si>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</si>
  <si>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</si>
  <si>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</si>
  <si>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</si>
  <si>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</si>
  <si>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</si>
  <si>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</si>
  <si>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</si>
  <si>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</si>
  <si>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</si>
  <si>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</si>
  <si>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</si>
  <si>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</si>
  <si>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</si>
  <si>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</si>
  <si>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</si>
  <si>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</si>
  <si>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</si>
  <si>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</si>
  <si>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</si>
  <si>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</si>
  <si>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</si>
  <si>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</si>
  <si>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</si>
  <si>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</si>
  <si>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</si>
  <si>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</si>
  <si>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</si>
  <si>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</si>
  <si>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</si>
  <si>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</si>
  <si>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</si>
  <si>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</si>
  <si>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</si>
  <si>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</si>
  <si>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</si>
  <si>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</si>
  <si>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</si>
  <si>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</si>
  <si>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</si>
  <si>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</si>
  <si>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</si>
  <si>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</si>
  <si>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</si>
  <si>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</si>
  <si>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</si>
  <si>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</si>
  <si>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</si>
  <si>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</si>
  <si>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</si>
  <si>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</si>
  <si>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</si>
  <si>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</si>
  <si>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</si>
  <si>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</si>
  <si>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</si>
  <si>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</si>
  <si>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</si>
  <si>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</si>
  <si>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</si>
  <si>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</si>
  <si>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</si>
  <si>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</si>
  <si>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</si>
  <si>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</si>
  <si>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</si>
  <si>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</si>
  <si>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</si>
  <si>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</si>
  <si>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</si>
  <si>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</si>
  <si>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</si>
  <si>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</si>
  <si>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</si>
  <si>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</si>
  <si>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</si>
  <si>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</si>
  <si>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</si>
  <si>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</si>
  <si>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</si>
  <si>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</si>
  <si>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</si>
  <si>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</si>
  <si>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</si>
  <si>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</si>
  <si>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</si>
  <si>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</si>
  <si>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</si>
  <si>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</si>
  <si>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</si>
  <si>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</si>
  <si>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</si>
  <si>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</si>
  <si>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</si>
  <si>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</si>
  <si>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</si>
  <si>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</si>
  <si>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</si>
  <si>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</si>
  <si>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</si>
  <si>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</si>
  <si>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</si>
  <si>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</si>
  <si>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</si>
  <si>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</si>
  <si>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</si>
  <si>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</si>
  <si>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</si>
  <si>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</si>
  <si>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</si>
  <si>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</si>
  <si>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</si>
  <si>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</si>
  <si>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</si>
  <si>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</si>
  <si>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</si>
  <si>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</si>
  <si>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</si>
  <si>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</si>
  <si>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</si>
  <si>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</si>
  <si>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</si>
  <si>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</si>
  <si>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</si>
  <si>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</si>
  <si>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</si>
  <si>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</si>
  <si>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</si>
  <si>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</si>
  <si>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</si>
  <si>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</si>
  <si>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</si>
  <si>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</si>
  <si>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</si>
  <si>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</si>
  <si>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</si>
  <si>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</si>
  <si>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</si>
  <si>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</si>
  <si>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</si>
  <si>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</si>
  <si>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</si>
  <si>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</si>
  <si>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</si>
  <si>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</si>
  <si>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</si>
  <si>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</si>
  <si>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</si>
  <si>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</si>
  <si>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</si>
  <si>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</si>
  <si>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</si>
  <si>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</si>
  <si>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</si>
  <si>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</si>
  <si>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</si>
  <si>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</si>
  <si>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</si>
  <si>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</si>
  <si>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</si>
  <si>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</si>
  <si>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</si>
  <si>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</si>
  <si>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</si>
  <si>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</si>
  <si>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</si>
  <si>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</si>
  <si>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</si>
  <si>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</si>
  <si>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</si>
  <si>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</si>
  <si>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</si>
  <si>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</si>
  <si>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</si>
  <si>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</si>
  <si>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</si>
  <si>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</si>
  <si>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</si>
  <si>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</si>
  <si>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</si>
  <si>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</si>
  <si>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</si>
  <si>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</si>
  <si>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</si>
  <si>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</si>
  <si>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</si>
  <si>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</si>
  <si>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</si>
  <si>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</si>
  <si>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</si>
  <si>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</si>
  <si>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</si>
  <si>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</si>
  <si>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</si>
  <si>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</si>
  <si>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</si>
  <si>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</si>
  <si>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</si>
  <si>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</si>
  <si>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</si>
  <si>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</si>
  <si>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</si>
  <si>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</si>
  <si>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</si>
  <si>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</si>
  <si>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</si>
  <si>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</si>
  <si>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</si>
  <si>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</si>
  <si>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</si>
  <si>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</si>
  <si>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</si>
  <si>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</si>
  <si>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</si>
  <si>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</si>
  <si>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</si>
  <si>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</si>
  <si>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</si>
  <si>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</si>
  <si>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</si>
  <si>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</si>
  <si>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</si>
  <si>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</si>
  <si>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</si>
  <si>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</si>
  <si>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</si>
  <si>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</si>
  <si>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</si>
  <si>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</si>
  <si>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</si>
  <si>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</si>
  <si>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</si>
  <si>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</si>
  <si>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</si>
  <si>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</si>
  <si>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</si>
  <si>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</si>
  <si>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</si>
  <si>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</si>
  <si>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</si>
  <si>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</si>
  <si>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</si>
  <si>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</si>
  <si>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</si>
  <si>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</si>
  <si>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</si>
  <si>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</si>
  <si>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</si>
  <si>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</si>
  <si>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</si>
  <si>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</si>
  <si>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</si>
  <si>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</si>
  <si>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</si>
  <si>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</si>
  <si>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</si>
  <si>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</si>
  <si>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</si>
  <si>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</si>
  <si>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</si>
  <si>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</si>
  <si>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</si>
  <si>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</si>
  <si>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</si>
  <si>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</si>
  <si>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</si>
  <si>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</si>
  <si>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</si>
  <si>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</si>
  <si>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</si>
  <si>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</si>
  <si>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</si>
  <si>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</si>
  <si>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</si>
  <si>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</si>
  <si>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</si>
  <si>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</si>
  <si>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</si>
  <si>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</si>
  <si>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</si>
  <si>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</si>
  <si>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</si>
  <si>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</si>
  <si>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</si>
  <si>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</si>
  <si>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</si>
  <si>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</si>
  <si>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</si>
  <si>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</si>
  <si>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</si>
  <si>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</si>
  <si>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</si>
  <si>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</si>
  <si>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</si>
  <si>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</si>
  <si>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</si>
  <si>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</si>
  <si>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</si>
  <si>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</si>
  <si>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</si>
  <si>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</si>
  <si>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</si>
  <si>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</si>
  <si>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</si>
  <si>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</si>
  <si>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</si>
  <si>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</si>
  <si>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</si>
  <si>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</si>
  <si>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</si>
  <si>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</si>
  <si>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</si>
  <si>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</si>
  <si>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</si>
  <si>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</si>
  <si>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</si>
  <si>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</si>
  <si>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</si>
  <si>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</si>
  <si>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</si>
  <si>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</si>
  <si>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</si>
  <si>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</si>
  <si>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</si>
  <si>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</si>
  <si>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</si>
  <si>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</si>
  <si>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</si>
  <si>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</si>
  <si>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</si>
  <si>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</si>
  <si>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</si>
  <si>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</si>
  <si>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</si>
  <si>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</si>
  <si>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</si>
  <si>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</si>
  <si>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</si>
  <si>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</si>
  <si>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</si>
  <si>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</si>
  <si>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</si>
  <si>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</si>
  <si>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</si>
  <si>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</si>
  <si>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</si>
  <si>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</si>
  <si>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</si>
  <si>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</si>
  <si>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</si>
  <si>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</si>
  <si>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</si>
  <si>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</si>
  <si>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</si>
  <si>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</si>
  <si>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</si>
  <si>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</si>
  <si>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</si>
  <si>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</si>
  <si>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</si>
  <si>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</si>
  <si>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</si>
  <si>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</si>
  <si>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</si>
  <si>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</si>
  <si>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</si>
  <si>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</si>
  <si>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</si>
  <si>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</si>
  <si>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</si>
  <si>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</si>
  <si>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</si>
  <si>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</si>
  <si>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</si>
  <si>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</si>
  <si>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</si>
  <si>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</si>
  <si>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</si>
  <si>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</si>
  <si>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</si>
  <si>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</si>
  <si>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</si>
  <si>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</si>
  <si>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</si>
  <si>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</si>
  <si>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</si>
  <si>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</si>
  <si>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</si>
  <si>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</si>
  <si>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</si>
  <si>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</si>
  <si>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</si>
  <si>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</si>
  <si>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</si>
  <si>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</si>
  <si>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</si>
  <si>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</si>
  <si>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</si>
  <si>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</si>
  <si>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</si>
  <si>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</si>
  <si>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</si>
  <si>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</si>
  <si>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</si>
  <si>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</si>
  <si>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</si>
  <si>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</si>
  <si>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</si>
  <si>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</si>
  <si>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</si>
  <si>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</si>
  <si>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</si>
  <si>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</si>
  <si>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</si>
  <si>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</si>
  <si>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</si>
  <si>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</si>
  <si>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</si>
  <si>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</si>
  <si>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</si>
  <si>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</si>
  <si>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</si>
  <si>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</si>
  <si>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</si>
  <si>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</si>
  <si>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</si>
  <si>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</si>
  <si>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</si>
  <si>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</si>
  <si>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</si>
  <si>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</si>
  <si>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</si>
  <si>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</si>
  <si>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</si>
  <si>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</si>
  <si>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</si>
  <si>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</si>
  <si>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</si>
  <si>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</si>
  <si>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</si>
  <si>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</si>
  <si>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</si>
  <si>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</si>
  <si>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</si>
  <si>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</si>
  <si>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</si>
  <si>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</si>
  <si>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</si>
  <si>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</si>
  <si>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</si>
  <si>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</si>
  <si>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</si>
  <si>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</si>
  <si>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</si>
  <si>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</si>
  <si>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</si>
  <si>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</si>
  <si>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</si>
  <si>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</si>
  <si>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</si>
  <si>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</si>
  <si>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</si>
  <si>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</si>
  <si>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</si>
  <si>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</si>
  <si>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</si>
  <si>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</si>
  <si>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</si>
  <si>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</si>
  <si>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</si>
  <si>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</si>
  <si>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</si>
  <si>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</si>
  <si>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</si>
  <si>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</si>
  <si>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</si>
  <si>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</si>
  <si>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</si>
  <si>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</si>
  <si>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</si>
  <si>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</si>
  <si>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</si>
  <si>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</si>
  <si>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</si>
  <si>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</si>
  <si>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</si>
  <si>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</si>
  <si>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</si>
  <si>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</si>
  <si>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</si>
  <si>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</si>
  <si>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</si>
  <si>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</si>
  <si>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</si>
  <si>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</si>
  <si>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</si>
  <si>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</si>
  <si>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</si>
  <si>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</si>
  <si>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</si>
  <si>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</si>
  <si>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</si>
  <si>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</si>
  <si>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</si>
  <si>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</si>
  <si>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</si>
  <si>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</si>
  <si>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</si>
  <si>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</si>
  <si>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</si>
  <si>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</si>
  <si>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</si>
  <si>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</si>
  <si>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</si>
  <si>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</si>
  <si>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</si>
  <si>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</si>
  <si>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</si>
  <si>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</si>
  <si>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</si>
  <si>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</si>
  <si>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</si>
  <si>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</si>
  <si>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</si>
  <si>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</si>
  <si>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</si>
  <si>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</si>
  <si>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</si>
  <si>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</si>
  <si>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</si>
  <si>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</si>
  <si>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</si>
  <si>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</si>
  <si>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</si>
  <si>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</si>
  <si>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</si>
  <si>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</si>
  <si>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</si>
  <si>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</si>
  <si>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</si>
  <si>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</si>
  <si>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</si>
  <si>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</si>
  <si>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</si>
  <si>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</si>
  <si>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</si>
  <si>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</si>
  <si>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</si>
  <si>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</si>
  <si>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</si>
  <si>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</si>
  <si>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</si>
  <si>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</si>
  <si>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</si>
  <si>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</si>
  <si>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</si>
  <si>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</si>
  <si>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</si>
  <si>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</si>
  <si>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</si>
  <si>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</si>
  <si>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</si>
  <si>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</si>
  <si>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</si>
  <si>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</si>
  <si>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</si>
  <si>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</si>
  <si>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</si>
  <si>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</si>
  <si>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</si>
  <si>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</si>
  <si>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</si>
  <si>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</si>
  <si>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</si>
  <si>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</si>
  <si>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</si>
  <si>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</si>
  <si>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</si>
  <si>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</si>
  <si>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</si>
  <si>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</si>
  <si>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</si>
  <si>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</si>
  <si>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</si>
  <si>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</si>
  <si>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</si>
  <si>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</si>
  <si>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</si>
  <si>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</si>
  <si>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</si>
  <si>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</si>
  <si>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</si>
  <si>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</si>
  <si>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</si>
  <si>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</si>
  <si>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</si>
  <si>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</si>
  <si>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</si>
  <si>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</si>
  <si>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</si>
  <si>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</si>
  <si>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</si>
  <si>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</si>
  <si>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</si>
  <si>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</si>
  <si>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</si>
  <si>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</si>
  <si>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</si>
  <si>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</si>
  <si>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</si>
  <si>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</si>
  <si>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</si>
  <si>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</si>
  <si>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</si>
  <si>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</si>
  <si>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</si>
  <si>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</si>
  <si>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</si>
  <si>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</si>
  <si>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</si>
  <si>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</si>
  <si>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</si>
  <si>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</si>
  <si>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</si>
  <si>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</si>
  <si>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</si>
  <si>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</si>
  <si>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</si>
  <si>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</si>
  <si>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</si>
  <si>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</si>
  <si>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</si>
  <si>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</si>
  <si>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</si>
  <si>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</si>
  <si>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</si>
  <si>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</si>
  <si>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</si>
  <si>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</si>
  <si>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</si>
  <si>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</si>
  <si>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</si>
  <si>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</si>
  <si>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</si>
  <si>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</si>
  <si>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</si>
  <si>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</si>
  <si>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</si>
  <si>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</si>
  <si>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</si>
  <si>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</si>
  <si>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</si>
  <si>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</si>
  <si>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</si>
  <si>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</si>
  <si>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</si>
  <si>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</si>
  <si>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</si>
  <si>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</si>
  <si>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</si>
  <si>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</si>
  <si>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</si>
  <si>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</si>
  <si>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</si>
  <si>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</si>
  <si>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</si>
  <si>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</si>
  <si>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</si>
  <si>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</si>
  <si>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</si>
  <si>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</si>
  <si>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</si>
  <si>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</si>
  <si>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</si>
  <si>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</si>
  <si>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</si>
  <si>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</si>
  <si>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</si>
  <si>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</si>
  <si>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</si>
  <si>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</si>
  <si>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</si>
  <si>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</si>
  <si>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</si>
  <si>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</si>
  <si>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</si>
  <si>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</si>
  <si>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</si>
  <si>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</si>
  <si>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</si>
  <si>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</si>
  <si>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</si>
  <si>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</si>
  <si>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</si>
  <si>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</si>
  <si>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</si>
  <si>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</si>
  <si>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</si>
  <si>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</si>
  <si>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</si>
  <si>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</si>
  <si>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</si>
  <si>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</si>
  <si>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</si>
  <si>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</si>
  <si>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</si>
  <si>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</si>
  <si>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</si>
  <si>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</si>
  <si>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</si>
  <si>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</si>
  <si>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</si>
  <si>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</si>
  <si>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</si>
  <si>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</si>
  <si>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</si>
  <si>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</si>
  <si>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</si>
  <si>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</si>
  <si>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</si>
  <si>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</si>
  <si>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</si>
  <si>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</si>
  <si>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</si>
  <si>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</si>
  <si>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</si>
  <si>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</si>
  <si>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</si>
  <si>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</si>
  <si>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</si>
  <si>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</si>
  <si>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</si>
  <si>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</si>
  <si>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</si>
  <si>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</si>
  <si>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</si>
  <si>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</si>
  <si>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</si>
  <si>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</si>
  <si>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</si>
  <si>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</si>
  <si>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</si>
  <si>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</si>
  <si>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</si>
  <si>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</si>
  <si>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</si>
  <si>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</si>
  <si>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</si>
  <si>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</si>
  <si>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</si>
  <si>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</si>
  <si>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</si>
  <si>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</si>
  <si>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</si>
  <si>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</si>
  <si>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</si>
  <si>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</si>
  <si>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</si>
  <si>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</si>
  <si>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</si>
  <si>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</si>
  <si>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</si>
  <si>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</si>
  <si>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</si>
  <si>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</si>
  <si>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</si>
  <si>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</si>
  <si>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</si>
  <si>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</si>
  <si>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</si>
  <si>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</si>
  <si>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</si>
  <si>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</si>
  <si>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</si>
  <si>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</si>
  <si>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</si>
  <si>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</si>
  <si>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</si>
  <si>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</si>
  <si>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</si>
  <si>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</si>
  <si>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</si>
  <si>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</si>
  <si>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</si>
  <si>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</si>
  <si>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</si>
  <si>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</si>
  <si>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</si>
  <si>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</si>
  <si>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</si>
  <si>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</si>
  <si>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</si>
  <si>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</si>
  <si>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</si>
  <si>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</si>
  <si>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</si>
  <si>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</si>
  <si>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</si>
  <si>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</si>
  <si>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</si>
  <si>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</si>
  <si>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</si>
  <si>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</si>
  <si>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</si>
  <si>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</si>
  <si>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</si>
  <si>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</si>
  <si>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</si>
  <si>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</si>
  <si>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</si>
  <si>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</si>
  <si>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</si>
  <si>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</si>
  <si>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</si>
  <si>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</si>
  <si>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</si>
  <si>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</si>
  <si>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</si>
  <si>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</si>
  <si>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</si>
  <si>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</si>
  <si>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</si>
  <si>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</si>
  <si>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</si>
  <si>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</si>
  <si>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</si>
  <si>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</si>
  <si>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</si>
  <si>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</si>
  <si>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</si>
  <si>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</si>
  <si>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</si>
  <si>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</si>
  <si>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</si>
  <si>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</si>
  <si>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</si>
  <si>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</si>
  <si>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</si>
  <si>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</si>
  <si>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</si>
  <si>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</si>
  <si>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</si>
  <si>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</si>
  <si>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</si>
  <si>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</si>
  <si>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</si>
  <si>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</si>
  <si>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</si>
  <si>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</si>
  <si>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</si>
  <si>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</si>
  <si>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</si>
  <si>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</si>
  <si>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</si>
  <si>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</si>
  <si>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</si>
  <si>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</si>
  <si>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</si>
  <si>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</si>
  <si>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</si>
  <si>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</si>
  <si>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</si>
  <si>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</si>
  <si>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</si>
  <si>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</si>
  <si>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</si>
  <si>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</si>
  <si>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</si>
  <si>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</si>
  <si>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</si>
  <si>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</si>
  <si>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</si>
  <si>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</si>
  <si>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</si>
  <si>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</si>
  <si>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</si>
  <si>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</si>
  <si>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</si>
  <si>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</si>
  <si>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</si>
  <si>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</si>
  <si>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</si>
  <si>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</si>
  <si>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</si>
  <si>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</si>
  <si>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</si>
  <si>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</si>
  <si>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</si>
  <si>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</si>
  <si>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</si>
  <si>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</si>
  <si>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</si>
  <si>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</si>
  <si>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</si>
  <si>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</si>
  <si>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</si>
  <si>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</si>
  <si>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</si>
  <si>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</si>
  <si>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</si>
  <si>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</si>
  <si>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</si>
  <si>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</si>
  <si>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</si>
  <si>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</si>
  <si>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</si>
  <si>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</si>
  <si>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</si>
  <si>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</si>
  <si>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</si>
  <si>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</si>
  <si>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</si>
  <si>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</si>
  <si>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</si>
  <si>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</si>
  <si>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</si>
  <si>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</si>
  <si>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</si>
  <si>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</si>
  <si>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</si>
  <si>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</si>
  <si>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</si>
  <si>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</si>
  <si>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</si>
  <si>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</si>
  <si>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</si>
  <si>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</si>
  <si>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</si>
  <si>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</si>
  <si>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</si>
  <si>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</si>
  <si>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</si>
  <si>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</si>
  <si>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</si>
  <si>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</si>
  <si>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</si>
  <si>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</si>
  <si>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</si>
  <si>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</si>
  <si>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</si>
  <si>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</si>
  <si>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</si>
  <si>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</si>
  <si>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</si>
  <si>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</si>
  <si>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</si>
  <si>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</si>
  <si>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</si>
  <si>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</si>
  <si>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</si>
  <si>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</si>
  <si>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</si>
  <si>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</si>
  <si>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</si>
  <si>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</si>
  <si>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</si>
  <si>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</si>
  <si>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</si>
  <si>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</si>
  <si>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</si>
  <si>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</si>
  <si>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</si>
  <si>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</si>
  <si>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</si>
  <si>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</si>
  <si>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</si>
  <si>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</si>
  <si>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</si>
  <si>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</si>
  <si>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</si>
  <si>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</si>
  <si>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</si>
  <si>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</si>
  <si>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</si>
  <si>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</si>
  <si>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</si>
  <si>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</si>
  <si>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</si>
  <si>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</si>
  <si>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</si>
  <si>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</si>
  <si>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</si>
  <si>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</si>
  <si>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</si>
  <si>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</si>
  <si>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</si>
  <si>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</si>
  <si>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</si>
  <si>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</si>
  <si>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</si>
  <si>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</si>
  <si>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</si>
  <si>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</si>
  <si>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</si>
  <si>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</si>
  <si>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</si>
  <si>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</si>
  <si>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</si>
  <si>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</si>
  <si>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</si>
  <si>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</si>
  <si>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</si>
  <si>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</si>
  <si>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</si>
  <si>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</si>
  <si>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</si>
  <si>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</si>
  <si>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</si>
  <si>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</si>
  <si>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</si>
  <si>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</si>
  <si>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</si>
  <si>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</si>
  <si>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</si>
  <si>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</si>
  <si>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</si>
  <si>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</si>
  <si>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</si>
  <si>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</si>
  <si>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</si>
  <si>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</si>
  <si>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</si>
  <si>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</si>
  <si>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</si>
  <si>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</si>
  <si>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</si>
  <si>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</si>
  <si>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</si>
  <si>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</si>
  <si>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</si>
  <si>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</si>
  <si>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</si>
  <si>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</si>
  <si>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</si>
  <si>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</si>
  <si>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</si>
  <si>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</si>
  <si>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</si>
  <si>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</si>
  <si>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</si>
  <si>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</si>
  <si>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</si>
  <si>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</si>
  <si>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</si>
  <si>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</si>
  <si>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</si>
  <si>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</si>
  <si>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</si>
  <si>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</si>
  <si>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</si>
  <si>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</si>
  <si>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</si>
  <si>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</si>
  <si>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</si>
  <si>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</si>
  <si>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</si>
  <si>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</si>
  <si>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</si>
  <si>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</si>
  <si>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</si>
  <si>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</si>
  <si>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</si>
  <si>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</si>
  <si>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</si>
  <si>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</si>
  <si>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</si>
  <si>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</si>
  <si>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</si>
  <si>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</si>
  <si>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</si>
  <si>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</si>
  <si>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</si>
  <si>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</si>
  <si>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</si>
  <si>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</si>
  <si>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</si>
  <si>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</si>
  <si>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</si>
  <si>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</si>
  <si>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</si>
  <si>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</si>
  <si>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</si>
  <si>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</si>
  <si>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</si>
  <si>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</si>
  <si>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</si>
  <si>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</si>
  <si>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</si>
  <si>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</si>
  <si>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</si>
  <si>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</si>
  <si>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</si>
  <si>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</si>
  <si>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</si>
  <si>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</si>
  <si>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</si>
  <si>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</si>
  <si>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</si>
  <si>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</si>
  <si>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</si>
  <si>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</si>
  <si>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</si>
  <si>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</si>
  <si>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</si>
  <si>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</si>
  <si>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</si>
  <si>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</si>
  <si>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</si>
  <si>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</si>
  <si>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</si>
  <si>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</si>
  <si>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</si>
  <si>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</si>
  <si>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</si>
  <si>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</si>
  <si>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</si>
  <si>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</si>
  <si>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</si>
  <si>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</si>
  <si>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</si>
  <si>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</si>
  <si>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</si>
  <si>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</si>
  <si>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</si>
  <si>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</si>
  <si>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</si>
  <si>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</si>
  <si>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</si>
  <si>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</si>
  <si>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</si>
  <si>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</si>
  <si>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</si>
  <si>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</si>
  <si>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</si>
  <si>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</si>
  <si>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</si>
  <si>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</si>
  <si>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</si>
  <si>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</si>
  <si>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</si>
  <si>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</si>
  <si>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</si>
  <si>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</si>
  <si>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</si>
  <si>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</si>
  <si>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</si>
  <si>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</si>
  <si>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</si>
  <si>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</si>
  <si>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</si>
  <si>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</si>
  <si>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</si>
  <si>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</si>
  <si>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</si>
  <si>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</si>
  <si>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</si>
  <si>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</si>
  <si>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</si>
  <si>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</si>
  <si>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</si>
  <si>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</si>
  <si>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</si>
  <si>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</si>
  <si>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</si>
  <si>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</si>
  <si>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</si>
  <si>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</si>
  <si>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</si>
  <si>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</si>
  <si>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</si>
  <si>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</si>
  <si>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</si>
  <si>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</si>
  <si>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</si>
  <si>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</si>
  <si>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</si>
  <si>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</si>
  <si>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</si>
  <si>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</si>
  <si>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</si>
  <si>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</si>
  <si>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</si>
  <si>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</si>
  <si>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</si>
  <si>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</si>
  <si>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</si>
  <si>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</si>
  <si>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</si>
  <si>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</si>
  <si>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</si>
  <si>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</si>
  <si>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</si>
  <si>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</si>
  <si>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</si>
  <si>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</si>
  <si>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</si>
  <si>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</si>
  <si>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</si>
  <si>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</si>
  <si>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</si>
  <si>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</si>
  <si>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</si>
  <si>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</si>
  <si>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</si>
  <si>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</si>
  <si>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</si>
  <si>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</si>
  <si>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</si>
  <si>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</si>
  <si>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</si>
  <si>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</si>
  <si>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</si>
  <si>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</si>
  <si>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</si>
  <si>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</si>
  <si>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</si>
  <si>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</si>
  <si>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</si>
  <si>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</si>
  <si>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</si>
  <si>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</si>
  <si>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</si>
  <si>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</si>
  <si>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</si>
  <si>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</si>
  <si>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</si>
  <si>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</si>
  <si>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</si>
  <si>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</si>
  <si>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</si>
  <si>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</si>
  <si>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</si>
  <si>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</si>
  <si>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</si>
  <si>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</si>
  <si>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</si>
  <si>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</si>
  <si>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</si>
  <si>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</si>
  <si>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</si>
  <si>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</si>
  <si>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</si>
  <si>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</si>
  <si>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</si>
  <si>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</si>
  <si>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</si>
  <si>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</si>
  <si>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</si>
  <si>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</si>
  <si>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</si>
  <si>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</si>
  <si>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</si>
  <si>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</si>
  <si>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</si>
  <si>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</si>
  <si>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</si>
  <si>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</si>
  <si>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</si>
  <si>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</si>
  <si>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</si>
  <si>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</si>
  <si>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</si>
  <si>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</si>
  <si>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</si>
  <si>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</si>
  <si>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</si>
  <si>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</si>
  <si>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</si>
  <si>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</si>
  <si>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</si>
  <si>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</si>
  <si>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</si>
  <si>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</si>
  <si>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</si>
  <si>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</si>
  <si>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</si>
  <si>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</si>
  <si>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</si>
  <si>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</si>
  <si>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</si>
  <si>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</si>
  <si>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</si>
  <si>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</si>
  <si>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</si>
  <si>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</si>
  <si>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</si>
  <si>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</si>
  <si>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</si>
  <si>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</si>
  <si>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</si>
  <si>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</si>
  <si>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</si>
  <si>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</si>
  <si>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</si>
  <si>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</si>
  <si>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</si>
  <si>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</si>
  <si>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</si>
  <si>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</si>
  <si>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</si>
  <si>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</si>
  <si>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</si>
  <si>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</si>
  <si>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</si>
  <si>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</si>
  <si>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</si>
  <si>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</si>
  <si>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</si>
  <si>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</si>
  <si>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</si>
  <si>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</si>
  <si>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</si>
  <si>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</si>
  <si>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</si>
  <si>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</si>
  <si>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</si>
  <si>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</si>
  <si>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</si>
  <si>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</si>
  <si>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</si>
  <si>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</si>
  <si>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</si>
  <si>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</si>
  <si>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</si>
  <si>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</si>
  <si>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</si>
  <si>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</si>
  <si>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</si>
  <si>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</si>
  <si>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</si>
  <si>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</si>
  <si>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</si>
  <si>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</si>
  <si>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</si>
  <si>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</si>
  <si>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</si>
  <si>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</si>
  <si>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</si>
  <si>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</si>
  <si>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</si>
  <si>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</si>
  <si>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</si>
  <si>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</si>
  <si>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</si>
  <si>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</si>
  <si>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</si>
  <si>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</si>
  <si>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</si>
  <si>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</si>
  <si>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</si>
  <si>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</si>
  <si>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</si>
  <si>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</si>
  <si>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</si>
  <si>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</si>
  <si>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</si>
  <si>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</si>
  <si>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</si>
  <si>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</si>
  <si>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</si>
  <si>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</si>
  <si>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</si>
  <si>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</si>
  <si>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</si>
  <si>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</si>
  <si>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</si>
  <si>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</si>
  <si>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</si>
  <si>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</si>
  <si>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</si>
  <si>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</si>
  <si>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</si>
  <si>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</si>
  <si>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</si>
  <si>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</si>
  <si>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</si>
  <si>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</si>
  <si>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</si>
  <si>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</si>
  <si>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</si>
  <si>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</si>
  <si>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</si>
  <si>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</si>
  <si>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</si>
  <si>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</si>
  <si>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</si>
  <si>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</si>
  <si>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</si>
  <si>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</si>
  <si>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</si>
  <si>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</si>
  <si>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</si>
  <si>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</si>
  <si>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</si>
  <si>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</si>
  <si>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</si>
  <si>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</si>
  <si>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</si>
  <si>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</si>
  <si>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</si>
  <si>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</si>
  <si>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</si>
  <si>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</si>
  <si>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</si>
  <si>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</si>
  <si>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</si>
  <si>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</si>
  <si>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</si>
  <si>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</si>
  <si>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</si>
  <si>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</si>
  <si>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</si>
  <si>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</si>
  <si>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</si>
  <si>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</si>
  <si>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</si>
  <si>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</si>
  <si>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</si>
  <si>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</si>
  <si>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</si>
  <si>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</si>
  <si>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</si>
  <si>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</si>
  <si>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</si>
  <si>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</si>
  <si>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</si>
  <si>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</si>
  <si>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</si>
  <si>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</si>
  <si>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</si>
  <si>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</si>
  <si>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</si>
  <si>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</si>
  <si>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</si>
  <si>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</si>
  <si>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</si>
  <si>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</si>
  <si>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</si>
  <si>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</si>
  <si>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</si>
  <si>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</si>
  <si>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</si>
  <si>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</si>
  <si>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</si>
  <si>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</si>
  <si>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</si>
  <si>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</si>
  <si>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</si>
  <si>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</si>
  <si>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</si>
  <si>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</si>
  <si>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</si>
  <si>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</si>
  <si>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</si>
  <si>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</si>
  <si>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</si>
  <si>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</si>
  <si>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</si>
  <si>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</si>
  <si>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</si>
  <si>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</si>
  <si>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</si>
  <si>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</si>
  <si>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</si>
  <si>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</si>
  <si>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</si>
  <si>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</si>
  <si>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</si>
  <si>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</si>
  <si>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</si>
  <si>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</si>
  <si>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</si>
  <si>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</si>
  <si>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</si>
  <si>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</si>
  <si>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</si>
  <si>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</si>
  <si>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</si>
  <si>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</si>
  <si>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</si>
  <si>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</si>
  <si>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</si>
  <si>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</si>
  <si>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</si>
  <si>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</si>
  <si>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</si>
  <si>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</si>
  <si>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</si>
  <si>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</si>
  <si>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</si>
  <si>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</si>
  <si>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</si>
  <si>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</si>
  <si>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</si>
  <si>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</si>
  <si>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</si>
  <si>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</si>
  <si>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</si>
  <si>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</si>
  <si>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</si>
  <si>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</si>
  <si>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</si>
  <si>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</si>
  <si>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</si>
  <si>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</si>
  <si>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</si>
  <si>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</si>
  <si>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</si>
  <si>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</si>
  <si>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</si>
  <si>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</si>
  <si>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</si>
  <si>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</si>
  <si>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</si>
  <si>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</si>
  <si>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</si>
  <si>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</si>
  <si>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</si>
  <si>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</si>
  <si>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</si>
  <si>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</si>
  <si>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</si>
  <si>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</si>
  <si>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</si>
  <si>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</si>
  <si>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</si>
  <si>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</si>
  <si>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</si>
  <si>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</si>
  <si>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</si>
  <si>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</si>
  <si>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</si>
  <si>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</si>
  <si>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</si>
  <si>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</si>
  <si>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</si>
  <si>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</si>
  <si>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</si>
  <si>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</si>
  <si>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</si>
  <si>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</si>
  <si>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</si>
  <si>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</si>
  <si>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</si>
  <si>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</si>
  <si>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</si>
  <si>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</si>
  <si>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</si>
  <si>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</si>
  <si>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</si>
  <si>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</si>
  <si>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</si>
  <si>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</si>
  <si>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</si>
  <si>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</si>
  <si>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</si>
  <si>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</si>
  <si>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</si>
  <si>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</si>
  <si>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</si>
  <si>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</si>
  <si>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</si>
  <si>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</si>
  <si>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</si>
  <si>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</si>
  <si>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</si>
  <si>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</si>
  <si>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</si>
  <si>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</si>
  <si>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</si>
  <si>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</si>
  <si>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</si>
  <si>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</si>
  <si>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</si>
  <si>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</si>
  <si>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</si>
  <si>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</si>
  <si>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</si>
  <si>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</si>
  <si>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</si>
  <si>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</si>
  <si>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</si>
  <si>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</si>
  <si>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</si>
  <si>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</si>
  <si>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</si>
  <si>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</si>
  <si>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</si>
  <si>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</si>
  <si>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</si>
  <si>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</si>
  <si>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</si>
  <si>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</si>
  <si>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</si>
  <si>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</si>
  <si>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</si>
  <si>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</si>
  <si>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</si>
  <si>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</si>
  <si>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</si>
  <si>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</si>
  <si>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</si>
  <si>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</si>
  <si>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</si>
  <si>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</si>
  <si>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</si>
  <si>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</si>
  <si>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</si>
  <si>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</si>
  <si>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</si>
  <si>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</si>
  <si>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</si>
  <si>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</si>
  <si>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</si>
  <si>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</si>
  <si>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</si>
  <si>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</si>
  <si>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</si>
  <si>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</si>
  <si>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</si>
  <si>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</si>
  <si>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</si>
  <si>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</si>
  <si>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</si>
  <si>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</si>
  <si>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</si>
  <si>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</si>
  <si>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</si>
  <si>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</si>
  <si>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</si>
  <si>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</si>
  <si>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</si>
  <si>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</si>
  <si>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</si>
  <si>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</si>
  <si>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</si>
  <si>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</si>
  <si>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</si>
  <si>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</si>
  <si>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</si>
  <si>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</si>
  <si>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</si>
  <si>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</si>
  <si>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</si>
  <si>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</si>
  <si>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</si>
  <si>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</si>
  <si>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</si>
  <si>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</si>
  <si>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</si>
  <si>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</si>
  <si>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</si>
  <si>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</si>
  <si>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</si>
  <si>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</si>
  <si>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</si>
  <si>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</si>
  <si>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</si>
  <si>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</si>
  <si>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</si>
  <si>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</si>
  <si>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</si>
  <si>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</si>
  <si>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</si>
  <si>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</si>
  <si>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</si>
  <si>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</si>
  <si>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</si>
  <si>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</si>
  <si>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</si>
  <si>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</si>
  <si>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</si>
  <si>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</si>
  <si>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</si>
  <si>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</si>
  <si>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</si>
  <si>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</si>
  <si>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</si>
  <si>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</si>
  <si>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</si>
  <si>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</si>
  <si>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</si>
  <si>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</si>
  <si>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</si>
  <si>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</si>
  <si>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</si>
  <si>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</si>
  <si>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</si>
  <si>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</si>
  <si>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</si>
  <si>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</si>
  <si>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</si>
  <si>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</si>
  <si>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</si>
  <si>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</si>
  <si>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</si>
  <si>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</si>
  <si>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</si>
  <si>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</si>
  <si>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</si>
  <si>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</si>
  <si>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</si>
  <si>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</si>
  <si>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</si>
  <si>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</si>
  <si>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</si>
  <si>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</si>
  <si>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</si>
  <si>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</si>
  <si>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</si>
  <si>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</si>
  <si>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</si>
  <si>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</si>
  <si>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</si>
  <si>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</si>
  <si>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</si>
  <si>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</si>
  <si>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</si>
  <si>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</si>
  <si>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</si>
  <si>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</si>
  <si>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</si>
  <si>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</si>
  <si>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</si>
  <si>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</si>
  <si>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</si>
  <si>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</si>
  <si>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</si>
  <si>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</si>
  <si>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</si>
  <si>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</si>
  <si>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</si>
  <si>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</si>
  <si>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</si>
  <si>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</si>
  <si>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</si>
  <si>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</si>
  <si>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</si>
  <si>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</si>
  <si>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</si>
  <si>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</si>
  <si>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</si>
  <si>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</si>
  <si>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</si>
  <si>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</si>
  <si>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</si>
  <si>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</si>
  <si>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</si>
  <si>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</si>
  <si>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</si>
  <si>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</si>
  <si>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</si>
  <si>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</si>
  <si>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</si>
  <si>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</si>
  <si>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</si>
  <si>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</si>
  <si>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</si>
  <si>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</si>
  <si>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</si>
  <si>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</si>
  <si>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</si>
  <si>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</si>
  <si>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</si>
  <si>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</si>
  <si>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</si>
  <si>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</si>
  <si>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</si>
  <si>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</si>
  <si>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</si>
  <si>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</si>
  <si>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</si>
  <si>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</si>
  <si>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</si>
  <si>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</si>
  <si>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</si>
  <si>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</si>
  <si>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</si>
  <si>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</si>
  <si>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</si>
  <si>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</si>
  <si>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</si>
  <si>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</si>
  <si>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</si>
  <si>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</si>
  <si>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</si>
  <si>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</si>
  <si>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</si>
  <si>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</si>
  <si>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</si>
  <si>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</si>
  <si>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</si>
  <si>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</si>
  <si>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</si>
  <si>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</si>
  <si>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</si>
  <si>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</si>
  <si>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</si>
  <si>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</si>
  <si>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</si>
  <si>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</si>
  <si>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</si>
  <si>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</si>
  <si>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</si>
  <si>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</si>
  <si>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</si>
  <si>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</si>
  <si>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</si>
  <si>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</si>
  <si>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</si>
  <si>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</si>
  <si>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</si>
  <si>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</si>
  <si>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</si>
  <si>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</si>
  <si>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</si>
  <si>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</si>
  <si>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</si>
  <si>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</si>
  <si>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</si>
  <si>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</si>
  <si>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</si>
  <si>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</si>
  <si>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</si>
  <si>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</si>
  <si>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</si>
  <si>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</si>
  <si>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</si>
  <si>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</si>
  <si>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</si>
  <si>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</si>
  <si>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</si>
  <si>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</si>
  <si>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</si>
  <si>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</si>
  <si>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</si>
  <si>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</si>
  <si>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</si>
  <si>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</si>
  <si>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</si>
  <si>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</si>
  <si>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</si>
  <si>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</si>
  <si>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</si>
  <si>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</si>
  <si>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</si>
  <si>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</si>
  <si>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</si>
  <si>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</si>
  <si>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</si>
  <si>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</si>
  <si>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</si>
  <si>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</si>
  <si>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</si>
  <si>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</si>
  <si>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</si>
  <si>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</si>
  <si>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</si>
  <si>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</si>
  <si>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</si>
  <si>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</si>
  <si>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</si>
  <si>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</si>
  <si>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</si>
  <si>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</si>
  <si>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</si>
  <si>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</si>
  <si>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</si>
  <si>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</si>
  <si>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</si>
  <si>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</si>
  <si>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</si>
  <si>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</si>
  <si>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</si>
  <si>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</si>
  <si>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</si>
  <si>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</si>
  <si>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</si>
  <si>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</si>
  <si>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</si>
  <si>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</si>
  <si>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</si>
  <si>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</si>
  <si>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</si>
  <si>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</si>
  <si>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</si>
  <si>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</si>
  <si>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</si>
  <si>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</si>
  <si>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</si>
  <si>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</si>
  <si>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</si>
  <si>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</si>
  <si>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</si>
  <si>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</si>
  <si>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</si>
  <si>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</si>
  <si>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</si>
  <si>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</si>
  <si>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</si>
  <si>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</si>
  <si>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</si>
  <si>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</si>
  <si>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</si>
  <si>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</si>
  <si>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</si>
  <si>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</si>
  <si>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</si>
  <si>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</si>
  <si>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</si>
  <si>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</si>
  <si>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</si>
  <si>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</si>
  <si>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</si>
  <si>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</si>
  <si>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</si>
  <si>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</si>
  <si>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</si>
  <si>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</si>
  <si>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</si>
  <si>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</si>
  <si>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</si>
  <si>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</si>
  <si>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</si>
  <si>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</si>
  <si>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</si>
  <si>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</si>
  <si>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</si>
  <si>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</si>
  <si>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</si>
  <si>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</si>
  <si>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</si>
  <si>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</si>
  <si>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</si>
  <si>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</si>
  <si>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</si>
  <si>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</si>
  <si>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</si>
  <si>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</si>
  <si>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</si>
  <si>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</si>
  <si>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</si>
  <si>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</si>
  <si>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</si>
  <si>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</si>
  <si>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</si>
  <si>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</si>
  <si>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</si>
  <si>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</si>
  <si>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</si>
  <si>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</si>
  <si>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</si>
  <si>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</si>
  <si>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</si>
  <si>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</si>
  <si>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</si>
  <si>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</si>
  <si>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</si>
  <si>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</si>
  <si>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</si>
  <si>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</si>
  <si>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</si>
  <si>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</si>
  <si>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</si>
  <si>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</si>
  <si>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</si>
  <si>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</si>
  <si>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</si>
  <si>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</si>
  <si>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</si>
  <si>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</si>
  <si>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</si>
  <si>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</si>
  <si>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</si>
  <si>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</si>
  <si>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</si>
  <si>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</si>
  <si>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</si>
  <si>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</si>
  <si>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</si>
  <si>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</si>
  <si>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</si>
  <si>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</si>
  <si>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</si>
  <si>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</si>
  <si>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</si>
  <si>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</si>
  <si>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</si>
  <si>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</si>
  <si>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</si>
  <si>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</si>
  <si>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</si>
  <si>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</si>
  <si>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</si>
  <si>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</si>
  <si>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</si>
  <si>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</si>
  <si>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</si>
  <si>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</si>
  <si>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</si>
  <si>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</si>
  <si>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</si>
  <si>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</si>
  <si>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</si>
  <si>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</si>
  <si>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</si>
  <si>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</si>
  <si>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</si>
  <si>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</si>
  <si>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</si>
  <si>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</si>
  <si>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</si>
  <si>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</si>
  <si>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</si>
  <si>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</si>
  <si>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</si>
  <si>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</si>
  <si>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</si>
  <si>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</si>
  <si>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</si>
  <si>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</si>
  <si>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</si>
  <si>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</si>
  <si>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</si>
  <si>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</si>
  <si>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</si>
  <si>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</si>
  <si>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</si>
  <si>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</si>
  <si>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</si>
  <si>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</si>
  <si>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</si>
  <si>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</si>
  <si>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</si>
  <si>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</si>
  <si>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</si>
  <si>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</si>
  <si>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</si>
  <si>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</si>
  <si>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</si>
  <si>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</si>
  <si>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</si>
  <si>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</si>
  <si>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</si>
  <si>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</si>
  <si>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</si>
  <si>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</si>
  <si>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</si>
  <si>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</si>
  <si>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</si>
  <si>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</si>
  <si>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</si>
  <si>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</si>
  <si>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</si>
  <si>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</si>
  <si>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</si>
  <si>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</si>
  <si>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</si>
  <si>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</si>
  <si>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</si>
  <si>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</si>
  <si>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</si>
  <si>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</si>
  <si>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</si>
  <si>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</si>
  <si>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</si>
  <si>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</si>
  <si>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</si>
  <si>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</si>
  <si>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</si>
  <si>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</si>
  <si>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</si>
  <si>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</si>
  <si>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</si>
  <si>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</si>
  <si>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</si>
  <si>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</si>
  <si>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</si>
  <si>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</si>
  <si>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</si>
  <si>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</si>
  <si>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</si>
  <si>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</si>
  <si>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</si>
  <si>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</si>
  <si>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</si>
  <si>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</si>
  <si>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</si>
  <si>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</si>
  <si>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</si>
  <si>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</si>
  <si>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</si>
  <si>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</si>
  <si>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</si>
  <si>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</si>
  <si>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</si>
  <si>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</si>
  <si>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</si>
  <si>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</si>
  <si>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</si>
  <si>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</si>
  <si>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</si>
  <si>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</si>
  <si>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</si>
  <si>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</si>
  <si>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</si>
  <si>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</si>
  <si>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</si>
  <si>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</si>
  <si>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</si>
  <si>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</si>
  <si>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</si>
  <si>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</si>
  <si>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</si>
  <si>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</si>
  <si>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</si>
  <si>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</si>
  <si>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</si>
  <si>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</si>
  <si>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</si>
  <si>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</si>
  <si>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</si>
  <si>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</si>
  <si>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</si>
  <si>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</si>
  <si>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</si>
  <si>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</si>
  <si>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</si>
  <si>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</si>
  <si>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</si>
  <si>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</si>
  <si>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</si>
  <si>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</si>
  <si>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</si>
  <si>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</si>
  <si>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</si>
  <si>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</si>
  <si>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</si>
  <si>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</si>
  <si>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</si>
  <si>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</si>
  <si>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</si>
  <si>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</si>
  <si>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</si>
  <si>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</si>
  <si>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</si>
  <si>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</si>
  <si>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</si>
  <si>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</si>
  <si>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</si>
  <si>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</si>
  <si>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</si>
  <si>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</si>
  <si>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</si>
  <si>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</si>
  <si>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</si>
  <si>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</si>
  <si>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</si>
  <si>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</si>
  <si>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</si>
  <si>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</si>
  <si>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</si>
  <si>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</si>
  <si>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</si>
  <si>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</si>
  <si>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</si>
  <si>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</si>
  <si>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</si>
  <si>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</si>
  <si>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</si>
  <si>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</si>
  <si>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</si>
  <si>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</si>
  <si>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</si>
  <si>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</si>
  <si>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</si>
  <si>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</si>
  <si>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</si>
  <si>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</si>
  <si>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</si>
  <si>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</si>
  <si>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</si>
  <si>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</si>
  <si>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</si>
  <si>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</si>
  <si>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</si>
  <si>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</si>
  <si>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</si>
  <si>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</si>
  <si>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</si>
  <si>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</si>
  <si>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</si>
  <si>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</si>
  <si>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</si>
  <si>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</si>
  <si>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</si>
  <si>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</si>
  <si>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</si>
  <si>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</si>
  <si>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</si>
  <si>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</si>
  <si>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</si>
  <si>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</si>
  <si>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</si>
  <si>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</si>
  <si>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</si>
  <si>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</si>
  <si>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</si>
  <si>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</si>
  <si>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</si>
  <si>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</si>
  <si>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</si>
  <si>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</si>
  <si>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</si>
  <si>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</si>
  <si>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</si>
  <si>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</si>
  <si>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</si>
  <si>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</si>
  <si>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</si>
  <si>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</si>
  <si>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</si>
  <si>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</si>
  <si>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</si>
  <si>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</si>
  <si>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</si>
  <si>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</si>
  <si>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</si>
  <si>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</si>
  <si>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</si>
  <si>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</si>
  <si>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</si>
  <si>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</si>
  <si>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</si>
  <si>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</si>
  <si>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</si>
  <si>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</si>
  <si>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</si>
  <si>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</si>
  <si>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</si>
  <si>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</si>
  <si>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</si>
  <si>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</si>
  <si>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</si>
  <si>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</si>
  <si>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</si>
  <si>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</si>
  <si>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</si>
  <si>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</si>
  <si>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</si>
  <si>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</si>
  <si>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</si>
  <si>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</si>
  <si>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</si>
  <si>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</si>
  <si>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</si>
  <si>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</si>
  <si>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</si>
  <si>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</si>
  <si>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</si>
  <si>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</si>
  <si>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</si>
  <si>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</si>
  <si>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</si>
  <si>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</si>
  <si>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</si>
  <si>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</si>
  <si>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</si>
  <si>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</si>
  <si>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</si>
  <si>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</si>
  <si>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</si>
  <si>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</si>
  <si>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</si>
  <si>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</si>
  <si>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</si>
  <si>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</si>
  <si>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</si>
  <si>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</si>
  <si>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</si>
  <si>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</si>
  <si>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</si>
  <si>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</si>
  <si>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</si>
  <si>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</si>
  <si>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</si>
  <si>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</si>
  <si>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</si>
  <si>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</si>
  <si>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</si>
  <si>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</si>
  <si>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</si>
  <si>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</si>
  <si>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</si>
  <si>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</si>
  <si>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</si>
  <si>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</si>
  <si>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</si>
  <si>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</si>
  <si>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</si>
  <si>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</si>
  <si>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</si>
  <si>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</si>
  <si>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</si>
  <si>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</si>
  <si>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</si>
  <si>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</si>
  <si>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</si>
  <si>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</si>
  <si>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</si>
  <si>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</si>
  <si>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</si>
  <si>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</si>
  <si>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</si>
  <si>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</si>
  <si>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</si>
  <si>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</si>
  <si>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</si>
  <si>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</si>
  <si>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</si>
  <si>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</si>
  <si>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</si>
  <si>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</si>
  <si>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</si>
  <si>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</si>
  <si>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</si>
  <si>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</si>
  <si>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</si>
  <si>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</si>
  <si>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</si>
  <si>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</si>
  <si>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</si>
  <si>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</si>
  <si>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</si>
  <si>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</si>
  <si>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</si>
  <si>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</si>
  <si>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</si>
  <si>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</si>
  <si>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</si>
  <si>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</si>
  <si>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</si>
  <si>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</si>
  <si>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</si>
  <si>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</si>
  <si>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</si>
  <si>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</si>
  <si>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</si>
  <si>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</si>
  <si>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</si>
  <si>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</si>
  <si>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</si>
  <si>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</si>
  <si>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</si>
  <si>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</si>
  <si>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</si>
  <si>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</si>
  <si>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</si>
  <si>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</si>
  <si>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</si>
  <si>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</si>
  <si>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</si>
  <si>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</si>
  <si>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</si>
  <si>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</si>
  <si>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</si>
  <si>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</si>
  <si>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</si>
  <si>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</si>
  <si>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</si>
  <si>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</si>
  <si>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</si>
  <si>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</si>
  <si>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</si>
  <si>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</si>
  <si>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</si>
  <si>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</si>
  <si>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</si>
  <si>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</si>
  <si>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</si>
  <si>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</si>
  <si>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</si>
  <si>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</si>
  <si>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</si>
  <si>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</si>
  <si>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</si>
  <si>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</si>
  <si>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</si>
  <si>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</si>
  <si>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</si>
  <si>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</si>
  <si>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</si>
  <si>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</si>
  <si>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</si>
  <si>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</si>
  <si>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</si>
  <si>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</si>
  <si>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</si>
  <si>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</si>
  <si>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</si>
  <si>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</si>
  <si>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</si>
  <si>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</si>
  <si>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</si>
  <si>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</si>
  <si>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</si>
  <si>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</si>
  <si>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</si>
  <si>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</si>
  <si>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</si>
  <si>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</si>
  <si>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</si>
  <si>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</si>
  <si>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</si>
  <si>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</si>
  <si>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</si>
  <si>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</si>
  <si>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</si>
  <si>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</si>
  <si>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</si>
  <si>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</si>
  <si>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</si>
  <si>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</si>
  <si>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</si>
  <si>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</si>
  <si>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</si>
  <si>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</si>
  <si>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</si>
  <si>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</si>
  <si>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</si>
  <si>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</si>
  <si>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</si>
  <si>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</si>
  <si>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</si>
  <si>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</si>
  <si>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</si>
  <si>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</si>
  <si>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</si>
  <si>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</si>
  <si>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</si>
  <si>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</si>
  <si>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</si>
  <si>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</si>
  <si>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</si>
  <si>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</si>
  <si>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</si>
  <si>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</si>
  <si>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</si>
  <si>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</si>
  <si>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</si>
  <si>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</si>
  <si>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</si>
  <si>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</si>
  <si>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</si>
  <si>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</si>
  <si>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</si>
  <si>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</si>
  <si>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</si>
  <si>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</si>
  <si>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</si>
  <si>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</si>
  <si>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</si>
  <si>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</si>
  <si>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</si>
  <si>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</si>
  <si>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</si>
  <si>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</si>
  <si>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</si>
  <si>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</si>
  <si>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</si>
  <si>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</si>
  <si>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</si>
  <si>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</si>
  <si>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</si>
  <si>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</si>
  <si>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</si>
  <si>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</si>
  <si>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</si>
  <si>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</si>
  <si>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</si>
  <si>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</si>
  <si>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</si>
  <si>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</si>
  <si>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</si>
  <si>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</si>
  <si>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</si>
  <si>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</si>
  <si>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</si>
  <si>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</si>
  <si>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</si>
  <si>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</si>
  <si>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</si>
  <si>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</si>
  <si>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</si>
  <si>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</si>
  <si>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</si>
  <si>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</si>
  <si>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</si>
  <si>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</si>
  <si>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</si>
  <si>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</si>
  <si>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</si>
  <si>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</si>
  <si>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</si>
  <si>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</si>
  <si>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</si>
  <si>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</si>
  <si>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</si>
  <si>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</si>
  <si>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</si>
  <si>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</si>
  <si>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</si>
  <si>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</si>
  <si>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</si>
  <si>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</si>
  <si>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</si>
  <si>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</si>
  <si>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</si>
  <si>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</si>
  <si>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</si>
  <si>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</si>
  <si>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</si>
  <si>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</si>
  <si>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</si>
  <si>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</si>
  <si>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</si>
  <si>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</si>
  <si>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</si>
  <si>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</si>
  <si>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</si>
  <si>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</si>
  <si>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</si>
  <si>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</si>
  <si>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</si>
  <si>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</si>
  <si>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</si>
  <si>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</si>
  <si>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</si>
  <si>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</si>
  <si>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</si>
  <si>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Pickering Electronics Limited</t>
  </si>
  <si>
    <t>Quality</t>
  </si>
  <si>
    <t>quality@pickeringrelay.com</t>
  </si>
  <si>
    <t>(+44)1255 428141</t>
  </si>
  <si>
    <t>Group Quality Manager</t>
  </si>
  <si>
    <t>Materials Policy Statement (ref QMS079) - see attached</t>
  </si>
  <si>
    <t>https://www.pickeringrelay.com/quality-assurance/</t>
  </si>
  <si>
    <t xml:space="preserve">Our purchase orders include statements to re-inforce we fully support the Conflicts Directives and therefore as such all materials are supplied on the understanding they shall only be sourced from approved smelters. 
</t>
  </si>
  <si>
    <t>All Reed relay designs</t>
  </si>
  <si>
    <t>217093947</t>
  </si>
  <si>
    <t>DUNS</t>
  </si>
  <si>
    <t>Stephenson Road
Clacton on Sea
Essex
CO15 4NL
United Kingdom</t>
  </si>
  <si>
    <t>Smelters are RMI compliant; some smelters may have ore sourced from a DRC mine</t>
  </si>
  <si>
    <t>Smelters are RMI compliant.</t>
  </si>
  <si>
    <t>This is dependant on the switch supplier as we use multiple sources</t>
  </si>
  <si>
    <t xml:space="preserve">Our purchase orders include statements to re-inforce we fully support the Conflicts Directives and therefore as such all materials are supplied on the understanding they shall only be sourced from approved smelters. We are continuing to work with our suppliers to identify all smelters. 
</t>
  </si>
  <si>
    <t xml:space="preserve">We only purchase from approved suppliers who share the same values as Pickering (ref we do not support financing of any conflict witin the DRC/adjoining borders including violations of International Law and abuse of human rights). Our purchase orders include statements to re-inforce we fully support the Conflicts Directives and therefore as such all materials are supplied on the understanding they shall only be sourced from approved smelters.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</si>
</sst>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7.5"/>
      <color rgb="FF0000FF"/>
      <name val="Verdana"/>
      <family val="2"/>
    </font>
    <font>
      <sz val="11"/>
      <name val="Calibri"/>
      <family val="2"/>
      <charset val="23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style="thin">
        <color rgb="FF003366"/>
      </right>
      <top style="thin">
        <color rgb="FF003366"/>
      </top>
      <bottom style="thin">
        <color rgb="FF003366"/>
      </bottom>
      <diagonal/>
    </border>
    <border>
      <left style="thin">
        <color auto="1"/>
      </left>
      <right style="thin">
        <color rgb="FF003366"/>
      </right>
      <top style="thin">
        <color rgb="FF003366"/>
      </top>
      <bottom style="thin">
        <color rgb="FF003366"/>
      </bottom>
      <diagonal/>
    </border>
  </borders>
  <cellStyleXfs count="1022">
    <xf numFmtId="0" fontId="0"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60" fillId="26" borderId="0" applyNumberFormat="0" applyBorder="0" applyAlignment="0" applyProtection="0"/>
    <xf numFmtId="0" fontId="61" fillId="26" borderId="0" applyNumberFormat="0" applyBorder="0" applyAlignment="0" applyProtection="0"/>
    <xf numFmtId="0" fontId="62" fillId="27" borderId="1" applyNumberFormat="0" applyAlignment="0" applyProtection="0"/>
    <xf numFmtId="0" fontId="63"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4" fontId="13" fillId="0" borderId="0" applyFont="0" applyFill="0" applyBorder="0" applyAlignment="0" applyProtection="0"/>
    <xf numFmtId="167"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7"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6" fontId="13" fillId="0" borderId="0" applyFont="0" applyFill="0" applyBorder="0" applyAlignment="0" applyProtection="0"/>
    <xf numFmtId="167"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7"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7"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7"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173"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93" fillId="0" borderId="0"/>
    <xf numFmtId="0" fontId="64" fillId="0" borderId="0" applyNumberFormat="0" applyFill="0" applyBorder="0" applyAlignment="0" applyProtection="0"/>
    <xf numFmtId="0" fontId="65" fillId="29" borderId="0" applyNumberFormat="0" applyBorder="0" applyAlignment="0" applyProtection="0"/>
    <xf numFmtId="0" fontId="66" fillId="0" borderId="3"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11" fillId="0" borderId="0" applyNumberFormat="0" applyFill="0" applyBorder="0">
      <protection locked="0"/>
    </xf>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protection locked="0"/>
    </xf>
    <xf numFmtId="0" fontId="69" fillId="0" borderId="0" applyNumberFormat="0" applyFill="0" applyBorder="0">
      <protection locked="0"/>
    </xf>
    <xf numFmtId="0" fontId="71" fillId="0" borderId="0" applyNumberFormat="0" applyFill="0" applyBorder="0" applyAlignment="0" applyProtection="0"/>
    <xf numFmtId="0" fontId="11" fillId="0" borderId="0" applyNumberFormat="0" applyFill="0" applyBorder="0">
      <protection locked="0"/>
    </xf>
    <xf numFmtId="0" fontId="102" fillId="0" borderId="0" applyNumberFormat="0" applyFill="0" applyBorder="0">
      <protection locked="0"/>
    </xf>
    <xf numFmtId="0" fontId="72" fillId="30" borderId="1" applyNumberFormat="0" applyAlignment="0" applyProtection="0"/>
    <xf numFmtId="0" fontId="73" fillId="0" borderId="6" applyNumberFormat="0" applyFill="0" applyAlignment="0" applyProtection="0"/>
    <xf numFmtId="0" fontId="74" fillId="31" borderId="0" applyNumberFormat="0" applyBorder="0" applyAlignment="0" applyProtection="0"/>
    <xf numFmtId="168" fontId="5" fillId="0" borderId="0"/>
    <xf numFmtId="0" fontId="93" fillId="0" borderId="0"/>
    <xf numFmtId="0" fontId="93" fillId="0" borderId="0"/>
    <xf numFmtId="168"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 fillId="0" borderId="0"/>
    <xf numFmtId="0" fontId="5" fillId="0" borderId="0"/>
    <xf numFmtId="168" fontId="5" fillId="0" borderId="0"/>
    <xf numFmtId="0" fontId="10" fillId="0" borderId="0"/>
    <xf numFmtId="168" fontId="93" fillId="0" borderId="0"/>
    <xf numFmtId="0" fontId="58" fillId="0" borderId="0"/>
    <xf numFmtId="0" fontId="58" fillId="0" borderId="0"/>
    <xf numFmtId="168" fontId="10" fillId="0" borderId="0"/>
    <xf numFmtId="0" fontId="58" fillId="0" borderId="0"/>
    <xf numFmtId="0" fontId="10" fillId="0" borderId="0"/>
    <xf numFmtId="0" fontId="58" fillId="0" borderId="0"/>
    <xf numFmtId="0" fontId="75" fillId="0" borderId="0">
      <alignment vertical="center"/>
    </xf>
    <xf numFmtId="168" fontId="5" fillId="0" borderId="0"/>
    <xf numFmtId="0" fontId="76" fillId="0" borderId="0"/>
    <xf numFmtId="0" fontId="58" fillId="0" borderId="0"/>
    <xf numFmtId="0" fontId="93" fillId="0" borderId="0"/>
    <xf numFmtId="0" fontId="76" fillId="0" borderId="0"/>
    <xf numFmtId="0" fontId="58" fillId="0" borderId="0"/>
    <xf numFmtId="0" fontId="58" fillId="0" borderId="0"/>
    <xf numFmtId="0" fontId="58" fillId="0" borderId="0"/>
    <xf numFmtId="0" fontId="58" fillId="0" borderId="0"/>
    <xf numFmtId="0" fontId="58" fillId="0" borderId="0"/>
    <xf numFmtId="0" fontId="93" fillId="0" borderId="0"/>
    <xf numFmtId="0" fontId="58" fillId="0" borderId="0"/>
    <xf numFmtId="0" fontId="93" fillId="0" borderId="0"/>
    <xf numFmtId="0" fontId="5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6" fillId="0" borderId="0"/>
    <xf numFmtId="0" fontId="76" fillId="0" borderId="0"/>
    <xf numFmtId="0" fontId="5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xf numFmtId="0" fontId="58" fillId="0" borderId="0"/>
    <xf numFmtId="168" fontId="5" fillId="0" borderId="0"/>
    <xf numFmtId="168" fontId="5" fillId="0" borderId="0"/>
    <xf numFmtId="0" fontId="77" fillId="0" borderId="0"/>
    <xf numFmtId="0" fontId="93" fillId="0" borderId="0"/>
    <xf numFmtId="0" fontId="13" fillId="0" borderId="0"/>
    <xf numFmtId="0" fontId="58" fillId="32" borderId="7" applyNumberFormat="0" applyFont="0" applyAlignment="0" applyProtection="0"/>
    <xf numFmtId="0" fontId="78" fillId="27" borderId="8" applyNumberFormat="0" applyAlignment="0" applyProtection="0"/>
    <xf numFmtId="9" fontId="13" fillId="0" borderId="0" applyFont="0" applyFill="0" applyBorder="0" applyAlignment="0" applyProtection="0"/>
    <xf numFmtId="0" fontId="9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79" fillId="0" borderId="0" applyNumberFormat="0" applyFill="0" applyBorder="0" applyAlignment="0" applyProtection="0"/>
    <xf numFmtId="0" fontId="80" fillId="0" borderId="9" applyNumberFormat="0" applyFill="0" applyAlignment="0" applyProtection="0"/>
    <xf numFmtId="0" fontId="81" fillId="0" borderId="0" applyNumberFormat="0" applyFill="0" applyBorder="0" applyAlignment="0" applyProtection="0"/>
    <xf numFmtId="168" fontId="13" fillId="0" borderId="0"/>
    <xf numFmtId="0" fontId="93" fillId="0" borderId="0"/>
    <xf numFmtId="0" fontId="93" fillId="0" borderId="0"/>
    <xf numFmtId="0" fontId="93" fillId="0" borderId="0"/>
    <xf numFmtId="168" fontId="93" fillId="0" borderId="0"/>
    <xf numFmtId="0" fontId="4" fillId="0" borderId="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0" fontId="103" fillId="0" borderId="0" applyNumberFormat="0" applyFill="0" applyBorder="0">
      <protection locked="0"/>
    </xf>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0" fontId="69" fillId="0" borderId="0" applyNumberFormat="0" applyFill="0" applyBorder="0">
      <protection locked="0"/>
    </xf>
    <xf numFmtId="0" fontId="103" fillId="0" borderId="0" applyNumberFormat="0" applyFill="0" applyBorder="0">
      <protection locked="0"/>
    </xf>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cellStyleXfs>
  <cellXfs count="410">
    <xf numFmtId="0" fontId="0" fillId="0" borderId="0" xfId="0"/>
    <xf numFmtId="0" fontId="18" fillId="33" borderId="10" xfId="0" applyFont="1" applyFill="1" applyBorder="1" applyAlignment="1">
      <alignment horizontal="center" vertical="center"/>
    </xf>
    <xf numFmtId="0" fontId="28" fillId="33" borderId="11" xfId="570" applyFont="1" applyFill="1" applyBorder="1" applyAlignment="1">
      <alignment horizontal="center" vertical="top" wrapText="1"/>
    </xf>
    <xf numFmtId="0" fontId="0" fillId="33" borderId="0" xfId="0" applyFill="1"/>
    <xf numFmtId="0" fontId="14" fillId="33" borderId="0" xfId="0" applyFont="1" applyFill="1" applyAlignment="1">
      <alignment horizontal="center" vertical="center"/>
    </xf>
    <xf numFmtId="0" fontId="12" fillId="33" borderId="0" xfId="0" applyFont="1" applyFill="1"/>
    <xf numFmtId="0" fontId="17"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4" fillId="33" borderId="0" xfId="0" applyFont="1" applyFill="1" applyAlignment="1">
      <alignment vertical="center"/>
    </xf>
    <xf numFmtId="0" fontId="20" fillId="33" borderId="0" xfId="0" applyFont="1" applyFill="1" applyAlignment="1">
      <alignment horizontal="left" wrapText="1"/>
    </xf>
    <xf numFmtId="0" fontId="18" fillId="33" borderId="0" xfId="0" applyFont="1" applyFill="1" applyAlignment="1">
      <alignment vertical="center"/>
    </xf>
    <xf numFmtId="0" fontId="18" fillId="33" borderId="0" xfId="0" applyFont="1" applyFill="1" applyAlignment="1">
      <alignment horizontal="center" vertical="center"/>
    </xf>
    <xf numFmtId="0" fontId="0" fillId="33" borderId="0" xfId="0" applyFill="1" applyAlignment="1">
      <alignment vertical="top"/>
    </xf>
    <xf numFmtId="0" fontId="12" fillId="33" borderId="0" xfId="0" applyFont="1" applyFill="1" applyProtection="1">
      <protection hidden="1"/>
    </xf>
    <xf numFmtId="0" fontId="14" fillId="33" borderId="0" xfId="0" applyFont="1" applyFill="1" applyAlignment="1" applyProtection="1">
      <alignment horizontal="center" vertical="top"/>
      <protection hidden="1"/>
    </xf>
    <xf numFmtId="0" fontId="14" fillId="33" borderId="0" xfId="0" applyFont="1" applyFill="1" applyAlignment="1" applyProtection="1">
      <alignment vertical="center"/>
      <protection hidden="1"/>
    </xf>
    <xf numFmtId="0" fontId="18"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7" fillId="33" borderId="0" xfId="0" applyFont="1" applyFill="1" applyAlignment="1" applyProtection="1">
      <alignment horizontal="right" vertical="center"/>
      <protection hidden="1"/>
    </xf>
    <xf numFmtId="0" fontId="14" fillId="33" borderId="15" xfId="0" applyFont="1" applyFill="1" applyBorder="1" applyAlignment="1" applyProtection="1">
      <alignment vertical="center" wrapText="1"/>
      <protection hidden="1"/>
    </xf>
    <xf numFmtId="0" fontId="14"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8" fillId="33" borderId="18" xfId="570" applyFont="1" applyFill="1" applyBorder="1" applyAlignment="1">
      <alignment vertical="top" wrapText="1"/>
    </xf>
    <xf numFmtId="168" fontId="28" fillId="33" borderId="18" xfId="570" applyNumberFormat="1" applyFont="1" applyFill="1" applyBorder="1" applyAlignment="1">
      <alignment horizontal="center" vertical="top" wrapText="1"/>
    </xf>
    <xf numFmtId="0" fontId="14" fillId="33" borderId="0" xfId="0" applyFont="1" applyFill="1" applyAlignment="1">
      <alignment horizontal="left"/>
    </xf>
    <xf numFmtId="0" fontId="17" fillId="33" borderId="0" xfId="0" applyFont="1" applyFill="1" applyAlignment="1">
      <alignment horizontal="left"/>
    </xf>
    <xf numFmtId="0" fontId="40" fillId="33" borderId="19" xfId="570" applyFont="1" applyFill="1" applyBorder="1" applyAlignment="1">
      <alignment horizontal="center" vertical="center" wrapText="1"/>
    </xf>
    <xf numFmtId="0" fontId="40"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4" fillId="33" borderId="21" xfId="0" applyFont="1" applyFill="1" applyBorder="1" applyAlignment="1">
      <alignment vertical="center"/>
    </xf>
    <xf numFmtId="0" fontId="6" fillId="33" borderId="16" xfId="0" applyFont="1" applyFill="1" applyBorder="1" applyAlignment="1">
      <alignment vertical="center"/>
    </xf>
    <xf numFmtId="0" fontId="21" fillId="33" borderId="22" xfId="0" applyFont="1" applyFill="1" applyBorder="1" applyAlignment="1" applyProtection="1">
      <alignment horizontal="center" vertical="center"/>
      <protection locked="0" hidden="1"/>
    </xf>
    <xf numFmtId="0" fontId="14" fillId="33" borderId="23" xfId="0" applyFont="1" applyFill="1" applyBorder="1" applyAlignment="1">
      <alignment vertical="center"/>
    </xf>
    <xf numFmtId="0" fontId="6" fillId="33" borderId="24" xfId="0" applyFont="1" applyFill="1" applyBorder="1" applyAlignment="1">
      <alignment vertical="center"/>
    </xf>
    <xf numFmtId="0" fontId="17" fillId="33" borderId="22" xfId="0" applyFont="1" applyFill="1" applyBorder="1" applyAlignment="1" applyProtection="1">
      <alignment horizontal="right" vertical="center"/>
      <protection hidden="1"/>
    </xf>
    <xf numFmtId="0" fontId="14" fillId="33" borderId="15" xfId="0" applyFont="1" applyFill="1" applyBorder="1" applyAlignment="1">
      <alignment vertical="center"/>
    </xf>
    <xf numFmtId="0" fontId="14" fillId="33" borderId="25" xfId="0" applyFont="1" applyFill="1" applyBorder="1" applyAlignment="1">
      <alignment vertical="center"/>
    </xf>
    <xf numFmtId="0" fontId="6" fillId="33" borderId="26" xfId="0" applyFont="1" applyFill="1" applyBorder="1" applyAlignment="1">
      <alignment vertical="center"/>
    </xf>
    <xf numFmtId="0" fontId="17" fillId="33" borderId="27" xfId="0" applyFont="1" applyFill="1" applyBorder="1" applyAlignment="1" applyProtection="1">
      <alignment wrapText="1"/>
      <protection hidden="1"/>
    </xf>
    <xf numFmtId="0" fontId="0" fillId="34" borderId="19" xfId="0" applyFill="1" applyBorder="1"/>
    <xf numFmtId="0" fontId="17" fillId="33" borderId="28" xfId="0" applyFont="1" applyFill="1" applyBorder="1" applyAlignment="1" applyProtection="1">
      <alignment horizontal="right" vertical="center"/>
      <protection hidden="1"/>
    </xf>
    <xf numFmtId="0" fontId="33" fillId="33" borderId="0" xfId="0" applyFont="1" applyFill="1" applyAlignment="1">
      <alignment horizontal="right" vertical="center"/>
    </xf>
    <xf numFmtId="0" fontId="34" fillId="33" borderId="0" xfId="0" applyFont="1" applyFill="1" applyAlignment="1">
      <alignment vertical="center"/>
    </xf>
    <xf numFmtId="0" fontId="14" fillId="33" borderId="29" xfId="0" applyFont="1" applyFill="1" applyBorder="1" applyAlignment="1">
      <alignment vertical="center"/>
    </xf>
    <xf numFmtId="0" fontId="34" fillId="33" borderId="27" xfId="0" applyFont="1" applyFill="1" applyBorder="1" applyAlignment="1">
      <alignment vertical="center"/>
    </xf>
    <xf numFmtId="0" fontId="14" fillId="33" borderId="30" xfId="0" applyFont="1" applyFill="1" applyBorder="1" applyAlignment="1">
      <alignment vertical="center"/>
    </xf>
    <xf numFmtId="2" fontId="17" fillId="33" borderId="10" xfId="0" applyNumberFormat="1" applyFont="1" applyFill="1" applyBorder="1" applyAlignment="1" applyProtection="1">
      <alignment horizontal="left" wrapText="1"/>
      <protection hidden="1"/>
    </xf>
    <xf numFmtId="0" fontId="17" fillId="33" borderId="28" xfId="0" applyFont="1" applyFill="1" applyBorder="1" applyAlignment="1" applyProtection="1">
      <alignment horizontal="left"/>
      <protection hidden="1"/>
    </xf>
    <xf numFmtId="0" fontId="18" fillId="33" borderId="10" xfId="0" applyFont="1" applyFill="1" applyBorder="1" applyAlignment="1">
      <alignment horizontal="left" vertical="center"/>
    </xf>
    <xf numFmtId="0" fontId="6" fillId="33" borderId="31" xfId="0" applyFont="1" applyFill="1" applyBorder="1" applyAlignment="1">
      <alignment vertical="center"/>
    </xf>
    <xf numFmtId="0" fontId="18" fillId="33" borderId="22" xfId="0" applyFont="1" applyFill="1" applyBorder="1" applyAlignment="1" applyProtection="1">
      <alignment vertical="center" wrapText="1"/>
      <protection hidden="1"/>
    </xf>
    <xf numFmtId="0" fontId="18" fillId="33" borderId="21" xfId="0" applyFont="1" applyFill="1" applyBorder="1" applyAlignment="1">
      <alignment vertical="center"/>
    </xf>
    <xf numFmtId="0" fontId="18" fillId="33" borderId="10" xfId="0" applyFont="1" applyFill="1" applyBorder="1" applyAlignment="1" applyProtection="1">
      <alignment vertical="center" wrapText="1"/>
      <protection hidden="1"/>
    </xf>
    <xf numFmtId="2" fontId="19" fillId="33" borderId="10" xfId="0" applyNumberFormat="1" applyFont="1" applyFill="1" applyBorder="1" applyAlignment="1" applyProtection="1">
      <alignment horizontal="left" wrapText="1"/>
      <protection hidden="1"/>
    </xf>
    <xf numFmtId="0" fontId="18" fillId="33" borderId="10" xfId="0" applyFont="1" applyFill="1" applyBorder="1" applyAlignment="1">
      <alignment vertical="center"/>
    </xf>
    <xf numFmtId="0" fontId="18" fillId="33" borderId="10" xfId="0" applyFont="1" applyFill="1" applyBorder="1" applyAlignment="1" applyProtection="1">
      <alignment horizontal="center" vertical="center" wrapText="1"/>
      <protection hidden="1"/>
    </xf>
    <xf numFmtId="0" fontId="6" fillId="33" borderId="17" xfId="0" applyFont="1" applyFill="1" applyBorder="1" applyAlignment="1">
      <alignment vertical="center"/>
    </xf>
    <xf numFmtId="0" fontId="7" fillId="33" borderId="22" xfId="0" applyFont="1" applyFill="1" applyBorder="1" applyAlignment="1" applyProtection="1">
      <alignment horizontal="left" vertical="top" wrapText="1"/>
      <protection hidden="1"/>
    </xf>
    <xf numFmtId="0" fontId="12" fillId="0" borderId="0" xfId="589" applyFont="1"/>
    <xf numFmtId="0" fontId="93" fillId="0" borderId="0" xfId="589"/>
    <xf numFmtId="0" fontId="25" fillId="0" borderId="0" xfId="487" applyFont="1" applyFill="1" applyAlignment="1" applyProtection="1">
      <alignment horizontal="center"/>
      <protection hidden="1"/>
    </xf>
    <xf numFmtId="0" fontId="25" fillId="0" borderId="0" xfId="487" applyFont="1" applyFill="1" applyAlignment="1" applyProtection="1">
      <alignment horizontal="center" wrapText="1"/>
      <protection hidden="1"/>
    </xf>
    <xf numFmtId="0" fontId="7" fillId="0" borderId="0" xfId="0" applyFont="1" applyAlignment="1" applyProtection="1">
      <alignment horizontal="center"/>
      <protection hidden="1"/>
    </xf>
    <xf numFmtId="0" fontId="29"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7" fillId="33" borderId="27" xfId="0" applyFont="1" applyFill="1" applyBorder="1" applyAlignment="1" applyProtection="1">
      <alignment horizontal="center" wrapText="1"/>
      <protection hidden="1"/>
    </xf>
    <xf numFmtId="0" fontId="17"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4" fillId="33" borderId="33" xfId="0" applyFont="1" applyFill="1" applyBorder="1" applyAlignment="1" applyProtection="1">
      <alignment vertical="center"/>
      <protection hidden="1"/>
    </xf>
    <xf numFmtId="0" fontId="14" fillId="33" borderId="21" xfId="0" applyFont="1" applyFill="1" applyBorder="1" applyAlignment="1" applyProtection="1">
      <alignment vertical="center"/>
      <protection hidden="1"/>
    </xf>
    <xf numFmtId="0" fontId="14" fillId="33" borderId="34" xfId="0" applyFont="1" applyFill="1" applyBorder="1" applyAlignment="1" applyProtection="1">
      <alignment vertical="center"/>
      <protection hidden="1"/>
    </xf>
    <xf numFmtId="0" fontId="17" fillId="33" borderId="0" xfId="0" applyFont="1" applyFill="1" applyAlignment="1" applyProtection="1">
      <alignment wrapText="1"/>
      <protection hidden="1"/>
    </xf>
    <xf numFmtId="0" fontId="14" fillId="33" borderId="0" xfId="0" applyFont="1" applyFill="1" applyAlignment="1" applyProtection="1">
      <alignment horizontal="left" vertical="center"/>
      <protection hidden="1"/>
    </xf>
    <xf numFmtId="2" fontId="17" fillId="33" borderId="28" xfId="0" applyNumberFormat="1" applyFont="1" applyFill="1" applyBorder="1" applyAlignment="1" applyProtection="1">
      <alignment horizontal="left" vertical="center" wrapText="1"/>
      <protection hidden="1"/>
    </xf>
    <xf numFmtId="0" fontId="18" fillId="33" borderId="10" xfId="0" applyFont="1" applyFill="1" applyBorder="1" applyAlignment="1" applyProtection="1">
      <alignment horizontal="left" vertical="center"/>
      <protection hidden="1"/>
    </xf>
    <xf numFmtId="0" fontId="20" fillId="33" borderId="27" xfId="0" applyFont="1" applyFill="1" applyBorder="1" applyAlignment="1" applyProtection="1">
      <alignment horizontal="left" vertical="center" wrapText="1"/>
      <protection hidden="1"/>
    </xf>
    <xf numFmtId="0" fontId="33" fillId="33" borderId="0" xfId="0" applyFont="1" applyFill="1" applyAlignment="1" applyProtection="1">
      <alignment horizontal="right" vertical="center"/>
      <protection hidden="1"/>
    </xf>
    <xf numFmtId="0" fontId="18" fillId="33" borderId="28" xfId="0" applyFont="1" applyFill="1" applyBorder="1" applyAlignment="1" applyProtection="1">
      <alignment horizontal="center" vertical="center"/>
      <protection hidden="1"/>
    </xf>
    <xf numFmtId="0" fontId="18" fillId="33" borderId="28" xfId="0" applyFont="1" applyFill="1" applyBorder="1" applyAlignment="1" applyProtection="1">
      <alignment horizontal="left" vertical="center"/>
      <protection hidden="1"/>
    </xf>
    <xf numFmtId="0" fontId="18" fillId="33" borderId="0" xfId="0" applyFont="1" applyFill="1" applyAlignment="1" applyProtection="1">
      <alignment horizontal="center" vertical="center"/>
      <protection hidden="1"/>
    </xf>
    <xf numFmtId="0" fontId="18"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1"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1" fillId="0" borderId="19" xfId="487" applyFill="1" applyBorder="1" applyAlignment="1" applyProtection="1">
      <alignment vertical="center" wrapText="1"/>
      <protection hidden="1"/>
    </xf>
    <xf numFmtId="0" fontId="18" fillId="33" borderId="22" xfId="0" applyFont="1" applyFill="1" applyBorder="1" applyAlignment="1" applyProtection="1">
      <alignment horizontal="left" vertical="center" wrapText="1"/>
      <protection locked="0"/>
    </xf>
    <xf numFmtId="0" fontId="38" fillId="0" borderId="0" xfId="0" applyFont="1" applyAlignment="1" applyProtection="1">
      <alignment vertical="center" wrapText="1"/>
      <protection hidden="1"/>
    </xf>
    <xf numFmtId="0" fontId="8" fillId="0" borderId="0" xfId="0" applyFont="1" applyAlignment="1">
      <alignment wrapText="1"/>
    </xf>
    <xf numFmtId="0" fontId="8" fillId="0" borderId="0" xfId="0" applyFont="1"/>
    <xf numFmtId="0" fontId="7" fillId="0" borderId="35" xfId="0" applyFont="1" applyBorder="1" applyAlignment="1" applyProtection="1">
      <alignment vertical="center" wrapText="1"/>
      <protection hidden="1"/>
    </xf>
    <xf numFmtId="0" fontId="25" fillId="0" borderId="35" xfId="487" applyFont="1" applyBorder="1" applyAlignment="1" applyProtection="1">
      <alignment horizontal="center"/>
      <protection hidden="1"/>
    </xf>
    <xf numFmtId="0" fontId="7" fillId="0" borderId="36" xfId="0" applyFont="1" applyBorder="1" applyAlignment="1" applyProtection="1">
      <alignment vertical="center" wrapText="1"/>
      <protection hidden="1"/>
    </xf>
    <xf numFmtId="0" fontId="36" fillId="0" borderId="35" xfId="0" applyFont="1" applyBorder="1" applyAlignment="1" applyProtection="1">
      <alignment vertical="center" wrapText="1"/>
      <protection hidden="1"/>
    </xf>
    <xf numFmtId="0" fontId="8" fillId="35" borderId="35" xfId="0" applyFont="1" applyFill="1" applyBorder="1" applyAlignment="1" applyProtection="1">
      <alignment wrapText="1"/>
      <protection hidden="1"/>
    </xf>
    <xf numFmtId="0" fontId="8"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2"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7" fillId="0" borderId="0" xfId="0" applyFont="1" applyAlignment="1">
      <alignment wrapText="1"/>
    </xf>
    <xf numFmtId="0" fontId="8" fillId="0" borderId="0" xfId="0" applyFont="1" applyAlignment="1">
      <alignment horizontal="center" wrapText="1"/>
    </xf>
    <xf numFmtId="0" fontId="32" fillId="0" borderId="15" xfId="0" applyFont="1" applyBorder="1" applyAlignment="1">
      <alignment wrapText="1"/>
    </xf>
    <xf numFmtId="0" fontId="35" fillId="0" borderId="0" xfId="0" applyFont="1" applyAlignment="1">
      <alignment horizontal="right" wrapText="1"/>
    </xf>
    <xf numFmtId="0" fontId="37" fillId="33" borderId="14" xfId="0" applyFont="1" applyFill="1" applyBorder="1" applyAlignment="1" applyProtection="1">
      <alignment horizontal="center" vertical="center" wrapText="1"/>
      <protection hidden="1"/>
    </xf>
    <xf numFmtId="0" fontId="43" fillId="0" borderId="0" xfId="0" applyFont="1" applyAlignment="1" applyProtection="1">
      <alignment horizontal="center" wrapText="1"/>
      <protection hidden="1"/>
    </xf>
    <xf numFmtId="0" fontId="14" fillId="33" borderId="0" xfId="0" applyFont="1" applyFill="1" applyAlignment="1" applyProtection="1">
      <alignment horizontal="center" vertical="center" wrapText="1"/>
      <protection hidden="1"/>
    </xf>
    <xf numFmtId="0" fontId="11" fillId="0" borderId="0" xfId="487" applyFill="1" applyAlignment="1" applyProtection="1">
      <alignment horizontal="center"/>
      <protection hidden="1"/>
    </xf>
    <xf numFmtId="0" fontId="44" fillId="33" borderId="33" xfId="487" applyFont="1" applyFill="1" applyBorder="1" applyAlignment="1" applyProtection="1">
      <alignment horizontal="left" vertical="center"/>
      <protection hidden="1"/>
    </xf>
    <xf numFmtId="0" fontId="45" fillId="33" borderId="0" xfId="487" applyFont="1" applyFill="1" applyAlignment="1" applyProtection="1">
      <alignment vertical="center"/>
    </xf>
    <xf numFmtId="0" fontId="45" fillId="33" borderId="0" xfId="487" applyFont="1" applyFill="1" applyBorder="1" applyAlignment="1" applyProtection="1">
      <alignment horizontal="center" vertical="center"/>
      <protection hidden="1"/>
    </xf>
    <xf numFmtId="0" fontId="46" fillId="0" borderId="27" xfId="487" applyFont="1" applyFill="1" applyBorder="1" applyAlignment="1" applyProtection="1">
      <alignment horizontal="center"/>
      <protection hidden="1"/>
    </xf>
    <xf numFmtId="0" fontId="48" fillId="33" borderId="38" xfId="0" applyFont="1" applyFill="1" applyBorder="1" applyAlignment="1" applyProtection="1">
      <alignment horizontal="center" vertical="center" wrapText="1"/>
      <protection hidden="1"/>
    </xf>
    <xf numFmtId="0" fontId="48" fillId="33" borderId="0" xfId="0" applyFont="1" applyFill="1" applyAlignment="1" applyProtection="1">
      <alignment horizontal="center" vertical="center" wrapText="1"/>
      <protection hidden="1"/>
    </xf>
    <xf numFmtId="0" fontId="14" fillId="33" borderId="39" xfId="0" applyFont="1" applyFill="1" applyBorder="1" applyAlignment="1" applyProtection="1">
      <alignment vertical="center" wrapText="1"/>
      <protection locked="0"/>
    </xf>
    <xf numFmtId="0" fontId="14" fillId="33" borderId="40" xfId="0" applyFont="1" applyFill="1" applyBorder="1" applyAlignment="1" applyProtection="1">
      <alignment vertical="center" wrapText="1"/>
      <protection locked="0"/>
    </xf>
    <xf numFmtId="0" fontId="14" fillId="33" borderId="32" xfId="0" applyFont="1" applyFill="1" applyBorder="1" applyAlignment="1" applyProtection="1">
      <alignment vertical="center" wrapText="1"/>
      <protection locked="0"/>
    </xf>
    <xf numFmtId="0" fontId="17" fillId="33" borderId="15" xfId="0" applyFont="1" applyFill="1" applyBorder="1" applyAlignment="1" applyProtection="1">
      <alignment horizontal="center" wrapText="1"/>
      <protection locked="0"/>
    </xf>
    <xf numFmtId="0" fontId="17" fillId="33" borderId="41" xfId="0" applyFont="1" applyFill="1" applyBorder="1" applyAlignment="1" applyProtection="1">
      <alignment horizontal="center" wrapText="1"/>
      <protection hidden="1"/>
    </xf>
    <xf numFmtId="0" fontId="14" fillId="33" borderId="38" xfId="0" applyFont="1" applyFill="1" applyBorder="1" applyAlignment="1" applyProtection="1">
      <alignment vertical="center"/>
      <protection hidden="1"/>
    </xf>
    <xf numFmtId="0" fontId="39" fillId="33" borderId="15" xfId="0" applyFont="1" applyFill="1" applyBorder="1" applyAlignment="1">
      <alignment vertical="top" wrapText="1"/>
    </xf>
    <xf numFmtId="0" fontId="21" fillId="33" borderId="29" xfId="0" applyFont="1" applyFill="1" applyBorder="1" applyAlignment="1" applyProtection="1">
      <alignment horizontal="right" wrapText="1"/>
      <protection hidden="1"/>
    </xf>
    <xf numFmtId="0" fontId="15" fillId="33" borderId="42" xfId="0" applyFont="1" applyFill="1" applyBorder="1" applyAlignment="1">
      <alignment vertical="center" wrapText="1"/>
    </xf>
    <xf numFmtId="0" fontId="7" fillId="33" borderId="22" xfId="0" applyFont="1" applyFill="1" applyBorder="1" applyAlignment="1" applyProtection="1">
      <alignment horizontal="left" wrapText="1"/>
      <protection hidden="1"/>
    </xf>
    <xf numFmtId="0" fontId="55" fillId="0" borderId="0" xfId="0" applyFont="1" applyAlignment="1" applyProtection="1">
      <alignment horizontal="right" wrapText="1"/>
      <protection hidden="1"/>
    </xf>
    <xf numFmtId="0" fontId="7" fillId="0" borderId="43" xfId="0" applyFont="1" applyBorder="1" applyAlignment="1" applyProtection="1">
      <alignment horizontal="center"/>
      <protection hidden="1"/>
    </xf>
    <xf numFmtId="0" fontId="41" fillId="0" borderId="0" xfId="0" applyFont="1" applyProtection="1">
      <protection hidden="1"/>
    </xf>
    <xf numFmtId="2" fontId="28" fillId="33" borderId="11" xfId="570" applyNumberFormat="1" applyFont="1" applyFill="1" applyBorder="1" applyAlignment="1">
      <alignment horizontal="center" vertical="top" wrapText="1"/>
    </xf>
    <xf numFmtId="0" fontId="28" fillId="33" borderId="18" xfId="570" applyFont="1" applyFill="1" applyBorder="1" applyAlignment="1">
      <alignment horizontal="center" vertical="top" wrapText="1"/>
    </xf>
    <xf numFmtId="0" fontId="53" fillId="0" borderId="0" xfId="0" applyFont="1" applyAlignment="1">
      <alignment vertical="top" wrapText="1"/>
    </xf>
    <xf numFmtId="0" fontId="17" fillId="33" borderId="41" xfId="0" applyFont="1" applyFill="1" applyBorder="1" applyAlignment="1" applyProtection="1">
      <alignment horizontal="center" vertical="center" wrapText="1"/>
      <protection hidden="1"/>
    </xf>
    <xf numFmtId="0" fontId="17" fillId="33" borderId="44" xfId="0" applyFont="1" applyFill="1" applyBorder="1" applyAlignment="1" applyProtection="1">
      <alignment horizontal="center" vertical="center" wrapText="1"/>
      <protection hidden="1"/>
    </xf>
    <xf numFmtId="0" fontId="7" fillId="0" borderId="35" xfId="0" applyFont="1" applyBorder="1" applyAlignment="1" applyProtection="1">
      <alignment vertical="top" wrapText="1"/>
      <protection hidden="1"/>
    </xf>
    <xf numFmtId="0" fontId="52" fillId="0" borderId="0" xfId="0" applyFont="1"/>
    <xf numFmtId="0" fontId="0" fillId="36" borderId="0" xfId="0" applyFill="1" applyProtection="1">
      <protection hidden="1"/>
    </xf>
    <xf numFmtId="0" fontId="28" fillId="0" borderId="19" xfId="0" applyFont="1" applyBorder="1" applyAlignment="1">
      <alignment vertical="top" wrapText="1"/>
    </xf>
    <xf numFmtId="170" fontId="28" fillId="33" borderId="11" xfId="570" applyNumberFormat="1" applyFont="1" applyFill="1" applyBorder="1" applyAlignment="1">
      <alignment horizontal="center" vertical="top" wrapText="1"/>
    </xf>
    <xf numFmtId="1" fontId="43" fillId="0" borderId="0" xfId="0" applyNumberFormat="1" applyFont="1" applyAlignment="1" applyProtection="1">
      <alignment horizontal="center" vertical="center" wrapText="1"/>
      <protection hidden="1"/>
    </xf>
    <xf numFmtId="0" fontId="41" fillId="0" borderId="0" xfId="0" applyFont="1" applyAlignment="1" applyProtection="1">
      <alignment horizontal="center" vertical="center" wrapText="1"/>
      <protection hidden="1"/>
    </xf>
    <xf numFmtId="0" fontId="0" fillId="0" borderId="45" xfId="0" applyBorder="1"/>
    <xf numFmtId="0" fontId="82" fillId="11" borderId="0" xfId="0" applyFont="1" applyFill="1" applyProtection="1">
      <protection hidden="1"/>
    </xf>
    <xf numFmtId="0" fontId="56" fillId="0" borderId="0" xfId="0" applyFont="1" applyAlignment="1">
      <alignment vertical="top" wrapText="1"/>
    </xf>
    <xf numFmtId="0" fontId="7" fillId="36" borderId="35" xfId="0" applyFont="1" applyFill="1" applyBorder="1" applyAlignment="1" applyProtection="1">
      <alignment vertical="center" wrapText="1"/>
      <protection hidden="1"/>
    </xf>
    <xf numFmtId="0" fontId="14" fillId="33" borderId="46" xfId="0" applyFont="1" applyFill="1" applyBorder="1" applyAlignment="1" applyProtection="1">
      <alignment horizontal="center" vertical="center" wrapText="1"/>
      <protection hidden="1"/>
    </xf>
    <xf numFmtId="0" fontId="14"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8" fillId="33" borderId="19" xfId="570" applyNumberFormat="1" applyFont="1" applyFill="1" applyBorder="1" applyAlignment="1">
      <alignment horizontal="center" vertical="top" wrapText="1"/>
    </xf>
    <xf numFmtId="168" fontId="28" fillId="33" borderId="19" xfId="570" applyNumberFormat="1" applyFont="1" applyFill="1" applyBorder="1" applyAlignment="1">
      <alignment horizontal="center" vertical="top" wrapText="1"/>
    </xf>
    <xf numFmtId="0" fontId="83" fillId="36" borderId="19" xfId="0" applyFont="1" applyFill="1" applyBorder="1" applyAlignment="1" applyProtection="1">
      <alignment horizontal="left" vertical="center" wrapText="1"/>
      <protection hidden="1"/>
    </xf>
    <xf numFmtId="0" fontId="28" fillId="33" borderId="18" xfId="570" applyFont="1" applyFill="1" applyBorder="1" applyAlignment="1">
      <alignment vertical="center" wrapText="1"/>
    </xf>
    <xf numFmtId="0" fontId="28" fillId="33" borderId="48" xfId="570" applyFont="1" applyFill="1" applyBorder="1" applyAlignment="1">
      <alignment vertical="top" wrapText="1"/>
    </xf>
    <xf numFmtId="0" fontId="28" fillId="33" borderId="49" xfId="570" applyFont="1" applyFill="1" applyBorder="1" applyAlignment="1">
      <alignment vertical="top" wrapText="1"/>
    </xf>
    <xf numFmtId="0" fontId="9" fillId="0" borderId="11" xfId="0" applyFont="1" applyBorder="1" applyAlignment="1">
      <alignment wrapText="1"/>
    </xf>
    <xf numFmtId="0" fontId="28" fillId="33" borderId="18" xfId="570" applyFont="1" applyFill="1" applyBorder="1" applyAlignment="1">
      <alignment horizontal="left" vertical="top" wrapText="1"/>
    </xf>
    <xf numFmtId="0" fontId="9" fillId="0" borderId="18" xfId="0" applyFont="1" applyBorder="1" applyAlignment="1">
      <alignment vertical="top" wrapText="1"/>
    </xf>
    <xf numFmtId="0" fontId="28" fillId="33" borderId="19" xfId="570" applyFont="1" applyFill="1" applyBorder="1" applyAlignment="1">
      <alignment vertical="top" wrapText="1"/>
    </xf>
    <xf numFmtId="0" fontId="50" fillId="33" borderId="50" xfId="0" applyFont="1" applyFill="1" applyBorder="1" applyAlignment="1" applyProtection="1">
      <alignment horizontal="center" vertical="center" wrapText="1"/>
      <protection hidden="1"/>
    </xf>
    <xf numFmtId="0" fontId="50" fillId="0" borderId="51" xfId="0" applyFont="1" applyBorder="1" applyAlignment="1" applyProtection="1">
      <alignment horizontal="center" vertical="center" wrapText="1"/>
      <protection hidden="1"/>
    </xf>
    <xf numFmtId="0" fontId="38" fillId="0" borderId="52" xfId="0" applyFont="1" applyBorder="1" applyAlignment="1" applyProtection="1">
      <alignment vertical="center" wrapText="1"/>
      <protection hidden="1"/>
    </xf>
    <xf numFmtId="0" fontId="56"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2" fillId="33" borderId="0" xfId="0" applyNumberFormat="1" applyFont="1" applyFill="1"/>
    <xf numFmtId="168" fontId="17" fillId="33" borderId="0" xfId="0" applyNumberFormat="1" applyFont="1" applyFill="1" applyAlignment="1">
      <alignment horizontal="center" vertical="center" wrapText="1"/>
    </xf>
    <xf numFmtId="168" fontId="14" fillId="33" borderId="0" xfId="0" applyNumberFormat="1" applyFont="1" applyFill="1" applyAlignment="1">
      <alignment horizontal="center" vertical="center"/>
    </xf>
    <xf numFmtId="168" fontId="30"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5" fillId="0" borderId="52" xfId="0" applyFont="1" applyBorder="1" applyAlignment="1" applyProtection="1">
      <alignment vertical="center" wrapText="1"/>
      <protection hidden="1"/>
    </xf>
    <xf numFmtId="9" fontId="18"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4" fillId="33" borderId="28" xfId="0" applyFont="1" applyFill="1" applyBorder="1" applyAlignment="1" applyProtection="1">
      <alignment vertical="center" wrapText="1"/>
      <protection hidden="1"/>
    </xf>
    <xf numFmtId="0" fontId="14" fillId="33" borderId="53" xfId="0" applyFont="1" applyFill="1" applyBorder="1" applyAlignment="1" applyProtection="1">
      <alignment vertical="center" wrapText="1"/>
      <protection hidden="1"/>
    </xf>
    <xf numFmtId="0" fontId="47" fillId="33" borderId="0" xfId="487" applyFont="1" applyFill="1" applyBorder="1" applyAlignment="1" applyProtection="1">
      <alignment horizontal="center" vertical="center" wrapText="1"/>
      <protection hidden="1"/>
    </xf>
    <xf numFmtId="0" fontId="14" fillId="33" borderId="54" xfId="0" applyFont="1" applyFill="1" applyBorder="1" applyAlignment="1" applyProtection="1">
      <alignment vertical="center" wrapText="1"/>
      <protection hidden="1"/>
    </xf>
    <xf numFmtId="0" fontId="14" fillId="33" borderId="0" xfId="0" applyFont="1" applyFill="1" applyAlignment="1" applyProtection="1">
      <alignment vertical="center" wrapText="1"/>
      <protection hidden="1"/>
    </xf>
    <xf numFmtId="0" fontId="49" fillId="33" borderId="0" xfId="0" applyFont="1" applyFill="1" applyAlignment="1" applyProtection="1">
      <alignment horizontal="center" vertical="center" wrapText="1"/>
      <protection hidden="1"/>
    </xf>
    <xf numFmtId="0" fontId="17" fillId="33" borderId="54"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31" fillId="0" borderId="0" xfId="0" applyFont="1" applyAlignment="1" applyProtection="1">
      <alignment vertical="center" wrapText="1"/>
      <protection locked="0"/>
    </xf>
    <xf numFmtId="170" fontId="28" fillId="33" borderId="19" xfId="570" applyNumberFormat="1" applyFont="1" applyFill="1" applyBorder="1" applyAlignment="1">
      <alignment horizontal="center" vertical="top" wrapText="1"/>
    </xf>
    <xf numFmtId="0" fontId="8" fillId="0" borderId="35" xfId="0" applyFont="1" applyBorder="1" applyAlignment="1" applyProtection="1">
      <alignment vertical="top" wrapText="1"/>
      <protection hidden="1"/>
    </xf>
    <xf numFmtId="9" fontId="84"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6" fillId="0" borderId="0" xfId="0" applyFont="1" applyAlignment="1" applyProtection="1">
      <alignment vertical="top" wrapText="1"/>
      <protection hidden="1"/>
    </xf>
    <xf numFmtId="0" fontId="54" fillId="0" borderId="0" xfId="0" applyFont="1" applyAlignment="1">
      <alignment vertical="top" wrapText="1"/>
    </xf>
    <xf numFmtId="49" fontId="0" fillId="0" borderId="0" xfId="0" applyNumberFormat="1"/>
    <xf numFmtId="0" fontId="52" fillId="0" borderId="0" xfId="0" applyFont="1" applyAlignment="1">
      <alignment vertical="top" wrapText="1"/>
    </xf>
    <xf numFmtId="9" fontId="52" fillId="0" borderId="0" xfId="0" applyNumberFormat="1" applyFont="1" applyAlignment="1">
      <alignment horizontal="left" vertical="top" wrapText="1"/>
    </xf>
    <xf numFmtId="9" fontId="0" fillId="0" borderId="0" xfId="0" applyNumberFormat="1" applyAlignment="1">
      <alignment horizontal="left" vertical="top" wrapText="1"/>
    </xf>
    <xf numFmtId="0" fontId="56" fillId="36" borderId="19" xfId="0" applyFont="1" applyFill="1" applyBorder="1" applyAlignment="1">
      <alignment vertical="center" wrapText="1"/>
    </xf>
    <xf numFmtId="0" fontId="56"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7" fillId="33" borderId="0" xfId="0" applyFont="1" applyFill="1" applyAlignment="1" applyProtection="1">
      <alignment horizontal="center" vertical="center" wrapText="1"/>
      <protection hidden="1"/>
    </xf>
    <xf numFmtId="0" fontId="18" fillId="33" borderId="10" xfId="0" applyFont="1" applyFill="1" applyBorder="1" applyAlignment="1">
      <alignment vertical="center" wrapText="1"/>
    </xf>
    <xf numFmtId="0" fontId="17" fillId="33" borderId="38" xfId="0" applyFont="1" applyFill="1" applyBorder="1" applyAlignment="1">
      <alignment wrapText="1"/>
    </xf>
    <xf numFmtId="0" fontId="45"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4"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5"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90" fillId="0" borderId="0" xfId="0" applyFont="1" applyAlignment="1">
      <alignment vertical="top" wrapText="1"/>
    </xf>
    <xf numFmtId="0" fontId="0" fillId="36" borderId="19" xfId="0" applyFill="1" applyBorder="1" applyAlignment="1">
      <alignment vertical="center" wrapText="1"/>
    </xf>
    <xf numFmtId="0" fontId="52" fillId="0" borderId="0" xfId="502" applyFont="1" applyAlignment="1">
      <alignment horizontal="left" vertical="top" wrapText="1"/>
    </xf>
    <xf numFmtId="0" fontId="29" fillId="36" borderId="19" xfId="0" applyFont="1" applyFill="1" applyBorder="1" applyAlignment="1">
      <alignment vertical="center" wrapText="1"/>
    </xf>
    <xf numFmtId="0" fontId="18" fillId="33" borderId="22" xfId="0" applyFont="1" applyFill="1" applyBorder="1" applyAlignment="1" applyProtection="1">
      <alignment horizontal="left" vertical="center" wrapText="1"/>
      <protection hidden="1"/>
    </xf>
    <xf numFmtId="0" fontId="92" fillId="0" borderId="35" xfId="0" applyFont="1" applyBorder="1" applyAlignment="1" applyProtection="1">
      <alignment vertical="center" wrapText="1"/>
      <protection hidden="1"/>
    </xf>
    <xf numFmtId="168" fontId="56" fillId="0" borderId="0" xfId="480" applyFont="1" applyAlignment="1">
      <alignment horizontal="left" vertical="top" wrapText="1"/>
    </xf>
    <xf numFmtId="168" fontId="52" fillId="0" borderId="0" xfId="480" applyFont="1" applyAlignment="1">
      <alignment vertical="top" wrapText="1"/>
    </xf>
    <xf numFmtId="0" fontId="84" fillId="0" borderId="0" xfId="502" applyFont="1" applyAlignment="1">
      <alignment horizontal="left" vertical="top" wrapText="1"/>
    </xf>
    <xf numFmtId="0" fontId="52" fillId="0" borderId="0" xfId="0" applyFont="1" applyAlignment="1">
      <alignment horizontal="left" vertical="top" wrapText="1"/>
    </xf>
    <xf numFmtId="0" fontId="52" fillId="0" borderId="0" xfId="569" applyFont="1" applyAlignment="1">
      <alignment vertical="top" wrapText="1"/>
    </xf>
    <xf numFmtId="168" fontId="56" fillId="0" borderId="0" xfId="480" applyFont="1" applyAlignment="1">
      <alignment vertical="top" wrapText="1"/>
    </xf>
    <xf numFmtId="9" fontId="95" fillId="0" borderId="0" xfId="480" applyNumberFormat="1" applyFont="1" applyAlignment="1">
      <alignment horizontal="left" vertical="top" wrapText="1"/>
    </xf>
    <xf numFmtId="0" fontId="84" fillId="0" borderId="0" xfId="502" applyFont="1" applyAlignment="1">
      <alignment horizontal="justify" vertical="top"/>
    </xf>
    <xf numFmtId="0" fontId="52" fillId="0" borderId="0" xfId="502" applyFont="1" applyAlignment="1">
      <alignment horizontal="justify" vertical="top"/>
    </xf>
    <xf numFmtId="0" fontId="52" fillId="0" borderId="0" xfId="0" applyFont="1" applyAlignment="1">
      <alignment horizontal="left" vertical="top"/>
    </xf>
    <xf numFmtId="0" fontId="95" fillId="0" borderId="0" xfId="502" applyFont="1" applyAlignment="1">
      <alignment horizontal="justify" vertical="top"/>
    </xf>
    <xf numFmtId="0" fontId="57" fillId="0" borderId="0" xfId="502" applyFont="1" applyAlignment="1">
      <alignment horizontal="left" vertical="top" wrapText="1"/>
    </xf>
    <xf numFmtId="0" fontId="95" fillId="0" borderId="0" xfId="502" applyFont="1" applyAlignment="1">
      <alignment horizontal="left" vertical="top" wrapText="1"/>
    </xf>
    <xf numFmtId="0" fontId="96" fillId="0" borderId="0" xfId="502" applyFont="1" applyAlignment="1">
      <alignment vertical="top" wrapText="1"/>
    </xf>
    <xf numFmtId="0" fontId="84" fillId="0" borderId="0" xfId="502" applyFont="1" applyAlignment="1">
      <alignment vertical="top" wrapText="1"/>
    </xf>
    <xf numFmtId="0" fontId="97" fillId="0" borderId="0" xfId="0" applyFont="1"/>
    <xf numFmtId="168" fontId="56" fillId="0" borderId="0" xfId="480" applyFont="1" applyAlignment="1" applyProtection="1">
      <alignment horizontal="left" vertical="top" wrapText="1"/>
      <protection hidden="1"/>
    </xf>
    <xf numFmtId="0" fontId="98"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6" fillId="36" borderId="19" xfId="0" applyFont="1" applyFill="1" applyBorder="1" applyAlignment="1">
      <alignment vertical="top" wrapText="1"/>
    </xf>
    <xf numFmtId="0" fontId="56" fillId="36" borderId="19" xfId="502" applyFont="1" applyFill="1" applyBorder="1" applyAlignment="1">
      <alignment vertical="top" wrapText="1"/>
    </xf>
    <xf numFmtId="0" fontId="11" fillId="0" borderId="19" xfId="487" applyFill="1" applyBorder="1" applyAlignment="1">
      <alignment vertical="center"/>
      <protection locked="0"/>
    </xf>
    <xf numFmtId="0" fontId="11" fillId="0" borderId="19" xfId="487" applyBorder="1" applyAlignment="1">
      <alignment vertical="center"/>
      <protection locked="0"/>
    </xf>
    <xf numFmtId="0" fontId="4" fillId="0" borderId="0" xfId="592" applyAlignment="1">
      <alignment vertical="top" wrapText="1"/>
    </xf>
    <xf numFmtId="0" fontId="56" fillId="0" borderId="0" xfId="502" applyFont="1" applyAlignment="1">
      <alignment horizontal="left" vertical="top" wrapText="1"/>
    </xf>
    <xf numFmtId="0" fontId="56" fillId="0" borderId="0" xfId="502" applyFont="1" applyAlignment="1">
      <alignment horizontal="justify" vertical="top"/>
    </xf>
    <xf numFmtId="0" fontId="56" fillId="0" borderId="0" xfId="506" applyFont="1" applyAlignment="1">
      <alignment horizontal="left" vertical="top" wrapText="1"/>
    </xf>
    <xf numFmtId="0" fontId="17"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4" fillId="0" borderId="0" xfId="507" applyFont="1" applyAlignment="1">
      <alignment horizontal="left" vertical="top" wrapText="1"/>
    </xf>
    <xf numFmtId="0" fontId="52" fillId="0" borderId="0" xfId="507" applyFont="1" applyAlignment="1">
      <alignment horizontal="left" vertical="top" wrapText="1"/>
    </xf>
    <xf numFmtId="0" fontId="91" fillId="0" borderId="0" xfId="0" applyFont="1" applyAlignment="1">
      <alignment vertical="top" wrapText="1"/>
    </xf>
    <xf numFmtId="0" fontId="53"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8" fillId="33" borderId="37" xfId="0" applyNumberFormat="1" applyFont="1" applyFill="1" applyBorder="1" applyAlignment="1" applyProtection="1">
      <alignment horizontal="left" vertical="center" wrapText="1"/>
      <protection locked="0"/>
    </xf>
    <xf numFmtId="168" fontId="28" fillId="0" borderId="19" xfId="570" applyNumberFormat="1" applyFont="1" applyBorder="1" applyAlignment="1">
      <alignment horizontal="center" vertical="top" wrapText="1"/>
    </xf>
    <xf numFmtId="0" fontId="14"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4" fillId="33" borderId="17" xfId="0" applyFont="1" applyFill="1" applyBorder="1" applyAlignment="1" applyProtection="1">
      <alignment vertical="center" wrapText="1"/>
      <protection locked="0"/>
    </xf>
    <xf numFmtId="49" fontId="0" fillId="0" borderId="0" xfId="0" applyNumberFormat="1" applyProtection="1">
      <protection locked="0"/>
    </xf>
    <xf numFmtId="0" fontId="39"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93" fillId="33" borderId="68" xfId="513" applyFont="1" applyFill="1" applyBorder="1" applyAlignment="1" applyProtection="1">
      <alignment horizontal="left" vertical="center" wrapText="1"/>
      <protection locked="0" hidden="1"/>
    </xf>
    <xf numFmtId="0" fontId="93" fillId="0" borderId="19" xfId="513" applyFont="1" applyBorder="1" applyAlignment="1" applyProtection="1">
      <alignment horizontal="left" vertical="center" wrapText="1"/>
      <protection locked="0" hidden="1"/>
    </xf>
    <xf numFmtId="0" fontId="93" fillId="0" borderId="19" xfId="513" applyFont="1" applyBorder="1" applyAlignment="1" applyProtection="1">
      <alignment vertical="center" wrapText="1"/>
      <protection locked="0" hidden="1"/>
    </xf>
    <xf numFmtId="0" fontId="93" fillId="0" borderId="19" xfId="513" applyFont="1" applyBorder="1" applyAlignment="1" applyProtection="1">
      <alignment horizontal="left" vertical="center" wrapText="1"/>
      <protection locked="0"/>
    </xf>
    <xf numFmtId="0" fontId="93" fillId="33" borderId="69" xfId="513" applyFont="1" applyFill="1" applyBorder="1" applyAlignment="1" applyProtection="1">
      <alignment horizontal="left" vertical="center" wrapText="1"/>
      <protection locked="0" hidden="1"/>
    </xf>
    <xf numFmtId="49" fontId="93" fillId="0" borderId="19" xfId="513" applyNumberFormat="1" applyFont="1" applyBorder="1" applyProtection="1">
      <protection locked="0"/>
    </xf>
    <xf numFmtId="0" fontId="93" fillId="33" borderId="19" xfId="513" applyFont="1" applyFill="1" applyBorder="1" applyAlignment="1" applyProtection="1">
      <alignment horizontal="left" vertical="center" wrapText="1"/>
      <protection locked="0"/>
    </xf>
    <xf numFmtId="0" fontId="93" fillId="0" borderId="19" xfId="513" applyFont="1" applyBorder="1" applyAlignment="1" applyProtection="1">
      <alignment vertical="center" wrapText="1"/>
      <protection locked="0"/>
    </xf>
    <xf numFmtId="0" fontId="93" fillId="33" borderId="68" xfId="513" applyFont="1" applyFill="1" applyBorder="1" applyAlignment="1" applyProtection="1">
      <alignment horizontal="left" vertical="center" wrapText="1"/>
      <protection locked="0"/>
    </xf>
    <xf numFmtId="0" fontId="104" fillId="0" borderId="19" xfId="0" applyFont="1" applyBorder="1" applyAlignment="1" applyProtection="1">
      <alignment horizontal="left" vertical="center" wrapText="1" indent="3"/>
      <protection locked="0" hidden="1"/>
    </xf>
    <xf numFmtId="49" fontId="104" fillId="0" borderId="19" xfId="0" applyNumberFormat="1" applyFont="1" applyBorder="1" applyProtection="1">
      <protection locked="0"/>
    </xf>
    <xf numFmtId="168" fontId="28" fillId="0" borderId="48" xfId="570" applyNumberFormat="1" applyFont="1" applyBorder="1" applyAlignment="1">
      <alignment horizontal="center" vertical="top" wrapText="1"/>
    </xf>
    <xf numFmtId="168" fontId="28" fillId="0" borderId="49" xfId="570" applyNumberFormat="1" applyFont="1" applyBorder="1" applyAlignment="1">
      <alignment horizontal="center" vertical="top" wrapText="1"/>
    </xf>
    <xf numFmtId="168" fontId="28" fillId="0" borderId="11" xfId="570" applyNumberFormat="1" applyFont="1" applyBorder="1" applyAlignment="1">
      <alignment horizontal="center" vertical="top" wrapText="1"/>
    </xf>
    <xf numFmtId="0" fontId="28" fillId="33" borderId="48" xfId="570" applyFont="1" applyFill="1" applyBorder="1" applyAlignment="1">
      <alignment horizontal="left" vertical="top" wrapText="1"/>
    </xf>
    <xf numFmtId="0" fontId="28" fillId="33" borderId="49" xfId="570" applyFont="1" applyFill="1" applyBorder="1" applyAlignment="1">
      <alignment horizontal="left" vertical="top" wrapText="1"/>
    </xf>
    <xf numFmtId="0" fontId="28" fillId="33" borderId="11" xfId="570" applyFont="1" applyFill="1" applyBorder="1" applyAlignment="1">
      <alignment horizontal="left" vertical="top" wrapText="1"/>
    </xf>
    <xf numFmtId="0" fontId="15" fillId="33" borderId="15" xfId="0" applyFont="1" applyFill="1" applyBorder="1" applyAlignment="1">
      <alignment horizontal="center" vertical="center" wrapText="1"/>
    </xf>
    <xf numFmtId="0" fontId="15" fillId="33" borderId="32" xfId="0" applyFont="1" applyFill="1" applyBorder="1" applyAlignment="1">
      <alignment horizontal="center" vertical="center" wrapText="1"/>
    </xf>
    <xf numFmtId="0" fontId="9" fillId="33" borderId="45" xfId="0" applyFont="1" applyFill="1" applyBorder="1" applyAlignment="1">
      <alignment horizontal="center"/>
    </xf>
    <xf numFmtId="0" fontId="12" fillId="33" borderId="0" xfId="0" applyFont="1" applyFill="1" applyAlignment="1">
      <alignment horizontal="center"/>
    </xf>
    <xf numFmtId="0" fontId="29" fillId="33" borderId="0" xfId="0" applyFont="1" applyFill="1" applyAlignment="1">
      <alignment horizontal="center" vertical="center" wrapText="1"/>
    </xf>
    <xf numFmtId="0" fontId="29" fillId="33" borderId="57" xfId="0" applyFont="1" applyFill="1" applyBorder="1" applyAlignment="1">
      <alignment horizontal="center" vertical="center" wrapText="1"/>
    </xf>
    <xf numFmtId="0" fontId="28" fillId="33" borderId="48" xfId="570" applyFont="1" applyFill="1" applyBorder="1" applyAlignment="1">
      <alignment horizontal="center" vertical="top" wrapText="1"/>
    </xf>
    <xf numFmtId="0" fontId="28" fillId="33" borderId="49" xfId="570" applyFont="1" applyFill="1" applyBorder="1" applyAlignment="1">
      <alignment horizontal="center" vertical="top" wrapText="1"/>
    </xf>
    <xf numFmtId="0" fontId="28" fillId="33" borderId="11" xfId="570" applyFont="1" applyFill="1" applyBorder="1" applyAlignment="1">
      <alignment horizontal="center" vertical="top" wrapText="1"/>
    </xf>
    <xf numFmtId="168" fontId="28" fillId="33" borderId="48" xfId="570" applyNumberFormat="1" applyFont="1" applyFill="1" applyBorder="1" applyAlignment="1">
      <alignment horizontal="center" vertical="top" wrapText="1"/>
    </xf>
    <xf numFmtId="168" fontId="28" fillId="33" borderId="49" xfId="570" applyNumberFormat="1" applyFont="1" applyFill="1" applyBorder="1" applyAlignment="1">
      <alignment horizontal="center" vertical="top" wrapText="1"/>
    </xf>
    <xf numFmtId="168" fontId="28" fillId="33" borderId="11" xfId="570" applyNumberFormat="1" applyFont="1" applyFill="1" applyBorder="1" applyAlignment="1">
      <alignment horizontal="center" vertical="top" wrapText="1"/>
    </xf>
    <xf numFmtId="2" fontId="28" fillId="33" borderId="48" xfId="570" applyNumberFormat="1" applyFont="1" applyFill="1" applyBorder="1" applyAlignment="1">
      <alignment horizontal="center" vertical="top" wrapText="1"/>
    </xf>
    <xf numFmtId="2" fontId="28" fillId="33" borderId="49" xfId="570" applyNumberFormat="1" applyFont="1" applyFill="1" applyBorder="1" applyAlignment="1">
      <alignment horizontal="center" vertical="top" wrapText="1"/>
    </xf>
    <xf numFmtId="2" fontId="28" fillId="33" borderId="11" xfId="570" applyNumberFormat="1" applyFont="1" applyFill="1" applyBorder="1" applyAlignment="1">
      <alignment horizontal="center" vertical="top" wrapText="1"/>
    </xf>
    <xf numFmtId="0" fontId="28" fillId="0" borderId="48" xfId="570" applyFont="1" applyBorder="1" applyAlignment="1">
      <alignment horizontal="center" vertical="top" wrapText="1"/>
    </xf>
    <xf numFmtId="0" fontId="28" fillId="0" borderId="49" xfId="570" applyFont="1" applyBorder="1" applyAlignment="1">
      <alignment horizontal="center" vertical="top" wrapText="1"/>
    </xf>
    <xf numFmtId="0" fontId="28"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8" fillId="0" borderId="58" xfId="0" applyNumberFormat="1" applyFont="1" applyBorder="1" applyAlignment="1" applyProtection="1">
      <alignment horizontal="left" vertical="center" wrapText="1"/>
      <protection locked="0"/>
    </xf>
    <xf numFmtId="49" fontId="18" fillId="0" borderId="10" xfId="0" applyNumberFormat="1" applyFont="1" applyBorder="1" applyAlignment="1" applyProtection="1">
      <alignment horizontal="left" vertical="center" wrapText="1"/>
      <protection locked="0"/>
    </xf>
    <xf numFmtId="49" fontId="18" fillId="0" borderId="37" xfId="0" applyNumberFormat="1" applyFont="1" applyBorder="1" applyAlignment="1" applyProtection="1">
      <alignment horizontal="left" vertical="center" wrapText="1"/>
      <protection locked="0"/>
    </xf>
    <xf numFmtId="0" fontId="14" fillId="33" borderId="58"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vertical="center" wrapText="1"/>
      <protection locked="0"/>
    </xf>
    <xf numFmtId="0" fontId="14" fillId="33" borderId="37" xfId="0" applyFont="1" applyFill="1" applyBorder="1" applyAlignment="1" applyProtection="1">
      <alignment horizontal="left" vertical="center" wrapText="1"/>
      <protection locked="0"/>
    </xf>
    <xf numFmtId="0" fontId="17" fillId="33" borderId="27" xfId="0" applyFont="1" applyFill="1" applyBorder="1" applyAlignment="1" applyProtection="1">
      <alignment horizontal="center" wrapText="1"/>
      <protection hidden="1"/>
    </xf>
    <xf numFmtId="0" fontId="17" fillId="33" borderId="27" xfId="0" applyFont="1" applyFill="1" applyBorder="1" applyAlignment="1" applyProtection="1">
      <alignment horizontal="left" wrapText="1"/>
      <protection hidden="1"/>
    </xf>
    <xf numFmtId="169" fontId="17" fillId="33" borderId="34" xfId="0" applyNumberFormat="1" applyFont="1" applyFill="1" applyBorder="1" applyAlignment="1" applyProtection="1">
      <alignment horizontal="center" wrapText="1"/>
      <protection locked="0"/>
    </xf>
    <xf numFmtId="169" fontId="17" fillId="33" borderId="59" xfId="0" applyNumberFormat="1" applyFont="1" applyFill="1" applyBorder="1" applyAlignment="1" applyProtection="1">
      <alignment horizontal="center" wrapText="1"/>
      <protection locked="0"/>
    </xf>
    <xf numFmtId="0" fontId="18" fillId="33" borderId="58" xfId="0" applyFont="1" applyFill="1" applyBorder="1" applyAlignment="1" applyProtection="1">
      <alignment horizontal="left" vertical="center"/>
      <protection locked="0"/>
    </xf>
    <xf numFmtId="0" fontId="18" fillId="33" borderId="37" xfId="0" applyFont="1" applyFill="1" applyBorder="1" applyAlignment="1" applyProtection="1">
      <alignment horizontal="left" vertical="center"/>
      <protection locked="0"/>
    </xf>
    <xf numFmtId="0" fontId="18" fillId="0" borderId="58" xfId="0" applyFont="1" applyBorder="1" applyAlignment="1" applyProtection="1">
      <alignment horizontal="left" vertical="center"/>
      <protection locked="0"/>
    </xf>
    <xf numFmtId="0" fontId="18" fillId="0" borderId="37" xfId="0" applyFont="1" applyBorder="1" applyAlignment="1" applyProtection="1">
      <alignment horizontal="left" vertical="center"/>
      <protection locked="0"/>
    </xf>
    <xf numFmtId="0" fontId="17"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6" fillId="33" borderId="58" xfId="0" applyFont="1" applyFill="1" applyBorder="1" applyAlignment="1" applyProtection="1">
      <alignment horizontal="center" vertical="center"/>
      <protection hidden="1"/>
    </xf>
    <xf numFmtId="0" fontId="16" fillId="33" borderId="10" xfId="0" applyFont="1" applyFill="1" applyBorder="1" applyAlignment="1" applyProtection="1">
      <alignment horizontal="center" vertical="center"/>
      <protection hidden="1"/>
    </xf>
    <xf numFmtId="0" fontId="16" fillId="33" borderId="37" xfId="0" applyFont="1" applyFill="1" applyBorder="1" applyAlignment="1" applyProtection="1">
      <alignment horizontal="center" vertical="center"/>
      <protection hidden="1"/>
    </xf>
    <xf numFmtId="0" fontId="17" fillId="33" borderId="0" xfId="0" applyFont="1" applyFill="1" applyAlignment="1" applyProtection="1">
      <alignment horizontal="center" vertical="center" wrapText="1"/>
      <protection hidden="1"/>
    </xf>
    <xf numFmtId="0" fontId="27" fillId="0" borderId="28" xfId="487" applyFont="1" applyFill="1" applyBorder="1" applyAlignment="1" applyProtection="1">
      <alignment horizontal="center" vertical="center" wrapText="1"/>
      <protection hidden="1"/>
    </xf>
    <xf numFmtId="0" fontId="27" fillId="33" borderId="0" xfId="487" applyFont="1" applyFill="1" applyBorder="1" applyAlignment="1">
      <alignment horizontal="center"/>
      <protection locked="0"/>
    </xf>
    <xf numFmtId="49" fontId="89" fillId="33" borderId="58" xfId="487" applyNumberFormat="1" applyFont="1" applyFill="1" applyBorder="1" applyAlignment="1">
      <alignment horizontal="left" vertical="center" wrapText="1"/>
      <protection locked="0"/>
    </xf>
    <xf numFmtId="49" fontId="89" fillId="33" borderId="10" xfId="487" applyNumberFormat="1" applyFont="1" applyFill="1" applyBorder="1" applyAlignment="1">
      <alignment horizontal="left" vertical="center" wrapText="1"/>
      <protection locked="0"/>
    </xf>
    <xf numFmtId="49" fontId="89" fillId="33" borderId="37" xfId="487" applyNumberFormat="1" applyFont="1" applyFill="1" applyBorder="1" applyAlignment="1">
      <alignment horizontal="left" vertical="center" wrapText="1"/>
      <protection locked="0"/>
    </xf>
    <xf numFmtId="0" fontId="17" fillId="33" borderId="27" xfId="0" applyFont="1" applyFill="1" applyBorder="1" applyAlignment="1" applyProtection="1">
      <alignment horizontal="center" vertical="top" wrapText="1"/>
      <protection hidden="1"/>
    </xf>
    <xf numFmtId="0" fontId="17" fillId="33" borderId="42" xfId="0" applyFont="1" applyFill="1" applyBorder="1" applyAlignment="1" applyProtection="1">
      <alignment horizontal="right" vertical="center"/>
      <protection hidden="1"/>
    </xf>
    <xf numFmtId="0" fontId="17" fillId="33" borderId="29" xfId="0" applyFont="1" applyFill="1" applyBorder="1" applyAlignment="1" applyProtection="1">
      <alignment horizontal="right" vertical="center"/>
      <protection hidden="1"/>
    </xf>
    <xf numFmtId="0" fontId="18" fillId="33" borderId="60" xfId="0" applyFont="1" applyFill="1" applyBorder="1" applyAlignment="1" applyProtection="1">
      <alignment horizontal="left" vertical="center" wrapText="1"/>
      <protection locked="0"/>
    </xf>
    <xf numFmtId="0" fontId="18" fillId="33" borderId="28" xfId="0" applyFont="1" applyFill="1" applyBorder="1" applyAlignment="1" applyProtection="1">
      <alignment horizontal="left" vertical="center" wrapText="1"/>
      <protection locked="0"/>
    </xf>
    <xf numFmtId="0" fontId="18" fillId="33" borderId="53" xfId="0" applyFont="1" applyFill="1" applyBorder="1" applyAlignment="1" applyProtection="1">
      <alignment horizontal="left" vertical="center" wrapText="1"/>
      <protection locked="0"/>
    </xf>
    <xf numFmtId="49" fontId="18" fillId="33" borderId="34" xfId="0" applyNumberFormat="1" applyFont="1" applyFill="1" applyBorder="1" applyAlignment="1" applyProtection="1">
      <alignment horizontal="left" vertical="center" wrapText="1"/>
      <protection locked="0"/>
    </xf>
    <xf numFmtId="49" fontId="18" fillId="33" borderId="27" xfId="0" applyNumberFormat="1" applyFont="1" applyFill="1" applyBorder="1" applyAlignment="1" applyProtection="1">
      <alignment horizontal="left" vertical="center" wrapText="1"/>
      <protection locked="0"/>
    </xf>
    <xf numFmtId="49" fontId="18" fillId="33" borderId="59" xfId="0" applyNumberFormat="1" applyFont="1" applyFill="1" applyBorder="1" applyAlignment="1" applyProtection="1">
      <alignment horizontal="left" vertical="center" wrapText="1"/>
      <protection locked="0"/>
    </xf>
    <xf numFmtId="0" fontId="88" fillId="0" borderId="34" xfId="487" applyFont="1" applyFill="1" applyBorder="1" applyAlignment="1" applyProtection="1">
      <alignment horizontal="left" vertical="center" wrapText="1"/>
    </xf>
    <xf numFmtId="0" fontId="88" fillId="0" borderId="27" xfId="487" applyFont="1" applyFill="1" applyBorder="1" applyAlignment="1" applyProtection="1">
      <alignment horizontal="left" vertical="center" wrapText="1"/>
    </xf>
    <xf numFmtId="0" fontId="88" fillId="0" borderId="59" xfId="487" applyFont="1" applyFill="1" applyBorder="1" applyAlignment="1" applyProtection="1">
      <alignment horizontal="left" vertical="center" wrapText="1"/>
    </xf>
    <xf numFmtId="49" fontId="18" fillId="33" borderId="58" xfId="0" applyNumberFormat="1" applyFont="1" applyFill="1" applyBorder="1" applyAlignment="1" applyProtection="1">
      <alignment horizontal="left" vertical="center" wrapText="1"/>
      <protection locked="0"/>
    </xf>
    <xf numFmtId="49" fontId="18" fillId="33" borderId="10" xfId="0" applyNumberFormat="1" applyFont="1" applyFill="1" applyBorder="1" applyAlignment="1" applyProtection="1">
      <alignment horizontal="left" vertical="center" wrapText="1"/>
      <protection locked="0"/>
    </xf>
    <xf numFmtId="49" fontId="18" fillId="33" borderId="37" xfId="0" applyNumberFormat="1" applyFont="1" applyFill="1" applyBorder="1" applyAlignment="1" applyProtection="1">
      <alignment horizontal="left" vertical="center" wrapText="1"/>
      <protection locked="0"/>
    </xf>
    <xf numFmtId="0" fontId="18" fillId="0" borderId="58" xfId="0" applyFont="1" applyBorder="1" applyAlignment="1" applyProtection="1">
      <alignment horizontal="left" wrapText="1"/>
      <protection locked="0"/>
    </xf>
    <xf numFmtId="0" fontId="18" fillId="0" borderId="10" xfId="0" applyFont="1" applyBorder="1" applyAlignment="1" applyProtection="1">
      <alignment horizontal="left" wrapText="1"/>
      <protection locked="0"/>
    </xf>
    <xf numFmtId="0" fontId="18" fillId="0" borderId="37" xfId="0" applyFont="1" applyBorder="1" applyAlignment="1" applyProtection="1">
      <alignment horizontal="left" wrapText="1"/>
      <protection locked="0"/>
    </xf>
    <xf numFmtId="49" fontId="88" fillId="33" borderId="58" xfId="487" applyNumberFormat="1" applyFont="1" applyFill="1" applyBorder="1" applyAlignment="1">
      <alignment horizontal="left" vertical="center" wrapText="1"/>
      <protection locked="0"/>
    </xf>
    <xf numFmtId="49" fontId="89" fillId="33" borderId="10" xfId="0" applyNumberFormat="1" applyFont="1" applyFill="1" applyBorder="1" applyAlignment="1" applyProtection="1">
      <alignment horizontal="left" vertical="center" wrapText="1"/>
      <protection locked="0"/>
    </xf>
    <xf numFmtId="49" fontId="89" fillId="33" borderId="37" xfId="0" applyNumberFormat="1" applyFont="1" applyFill="1" applyBorder="1" applyAlignment="1" applyProtection="1">
      <alignment horizontal="left" vertical="center" wrapText="1"/>
      <protection locked="0"/>
    </xf>
    <xf numFmtId="0" fontId="20" fillId="33" borderId="0" xfId="0" applyFont="1" applyFill="1" applyAlignment="1">
      <alignment horizontal="center" wrapText="1"/>
    </xf>
    <xf numFmtId="0" fontId="20" fillId="33" borderId="32" xfId="0" applyFont="1" applyFill="1" applyBorder="1" applyAlignment="1" applyProtection="1">
      <alignment horizontal="center" vertical="center"/>
      <protection hidden="1"/>
    </xf>
    <xf numFmtId="0" fontId="20" fillId="33" borderId="45" xfId="0" applyFont="1" applyFill="1" applyBorder="1" applyAlignment="1" applyProtection="1">
      <alignment horizontal="center" vertical="center"/>
      <protection hidden="1"/>
    </xf>
    <xf numFmtId="0" fontId="27" fillId="0" borderId="0" xfId="487" applyFont="1" applyFill="1" applyBorder="1" applyAlignment="1" applyProtection="1">
      <alignment horizontal="center" vertical="center" wrapText="1"/>
      <protection hidden="1"/>
    </xf>
    <xf numFmtId="0" fontId="18" fillId="33" borderId="58" xfId="0" applyFont="1" applyFill="1" applyBorder="1" applyAlignment="1" applyProtection="1">
      <alignment horizontal="left" vertical="center" wrapText="1"/>
      <protection locked="0"/>
    </xf>
    <xf numFmtId="0" fontId="18" fillId="33" borderId="37" xfId="0" applyFont="1" applyFill="1" applyBorder="1" applyAlignment="1" applyProtection="1">
      <alignment horizontal="left" vertical="center" wrapText="1"/>
      <protection locked="0"/>
    </xf>
    <xf numFmtId="0" fontId="18" fillId="33" borderId="10" xfId="0" applyFont="1" applyFill="1" applyBorder="1" applyAlignment="1">
      <alignment horizontal="center" vertical="center"/>
    </xf>
    <xf numFmtId="0" fontId="14" fillId="33" borderId="10" xfId="0" applyFont="1" applyFill="1" applyBorder="1" applyAlignment="1">
      <alignment horizontal="left" vertical="center" wrapText="1"/>
    </xf>
    <xf numFmtId="0" fontId="12" fillId="33" borderId="27" xfId="0" applyFont="1" applyFill="1" applyBorder="1" applyAlignment="1" applyProtection="1">
      <alignment horizontal="center" wrapText="1"/>
      <protection hidden="1"/>
    </xf>
    <xf numFmtId="0" fontId="26" fillId="0" borderId="27" xfId="487" applyFont="1" applyFill="1" applyBorder="1" applyAlignment="1" applyProtection="1">
      <alignment horizontal="center"/>
      <protection hidden="1"/>
    </xf>
    <xf numFmtId="9" fontId="18" fillId="33" borderId="58" xfId="0" applyNumberFormat="1" applyFont="1" applyFill="1" applyBorder="1" applyAlignment="1" applyProtection="1">
      <alignment horizontal="left" vertical="center"/>
      <protection locked="0"/>
    </xf>
    <xf numFmtId="9" fontId="18" fillId="33" borderId="37" xfId="0" applyNumberFormat="1" applyFont="1" applyFill="1" applyBorder="1" applyAlignment="1" applyProtection="1">
      <alignment horizontal="left" vertical="center"/>
      <protection locked="0"/>
    </xf>
    <xf numFmtId="0" fontId="24" fillId="0" borderId="27" xfId="487" applyFont="1" applyFill="1" applyBorder="1" applyAlignment="1" applyProtection="1">
      <alignment horizontal="center" wrapText="1"/>
      <protection hidden="1"/>
    </xf>
    <xf numFmtId="0" fontId="86" fillId="33" borderId="58" xfId="487" applyFont="1" applyFill="1" applyBorder="1" applyAlignment="1">
      <alignment horizontal="left" vertical="center" wrapText="1"/>
      <protection locked="0"/>
    </xf>
    <xf numFmtId="0" fontId="87" fillId="33" borderId="10" xfId="0" applyFont="1" applyFill="1" applyBorder="1" applyAlignment="1" applyProtection="1">
      <alignment horizontal="left" vertical="center" wrapText="1"/>
      <protection locked="0"/>
    </xf>
    <xf numFmtId="0" fontId="87" fillId="33" borderId="37" xfId="0" applyFont="1" applyFill="1" applyBorder="1" applyAlignment="1" applyProtection="1">
      <alignment horizontal="left" vertical="center" wrapText="1"/>
      <protection locked="0"/>
    </xf>
    <xf numFmtId="0" fontId="51" fillId="33" borderId="38" xfId="487" applyFont="1" applyFill="1" applyBorder="1" applyAlignment="1" applyProtection="1">
      <alignment horizontal="center" vertical="center" wrapText="1"/>
      <protection hidden="1"/>
    </xf>
    <xf numFmtId="0" fontId="51" fillId="33" borderId="0" xfId="487" applyFont="1" applyFill="1" applyBorder="1" applyAlignment="1" applyProtection="1">
      <alignment horizontal="center" vertical="center" wrapText="1"/>
      <protection hidden="1"/>
    </xf>
    <xf numFmtId="0" fontId="101" fillId="0" borderId="57" xfId="0" applyFont="1" applyBorder="1" applyAlignment="1" applyProtection="1">
      <alignment horizontal="left" vertical="center" wrapText="1"/>
      <protection hidden="1"/>
    </xf>
    <xf numFmtId="0" fontId="14" fillId="33" borderId="27" xfId="0" applyFont="1" applyFill="1" applyBorder="1" applyAlignment="1" applyProtection="1">
      <alignment horizontal="center" vertical="center" wrapText="1"/>
      <protection hidden="1"/>
    </xf>
    <xf numFmtId="0" fontId="14"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4" fillId="33" borderId="0" xfId="487" applyFont="1" applyFill="1" applyBorder="1" applyAlignment="1">
      <alignment horizontal="center" vertical="center"/>
      <protection locked="0"/>
    </xf>
    <xf numFmtId="0" fontId="37"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02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754" xr:uid="{FA5FD225-DC71-483B-B580-66F10293F8DC}"/>
    <cellStyle name="Comma [0] 2 3" xfId="593" xr:uid="{18430ADA-ECE2-4BD2-AF42-7A1537EABE5B}"/>
    <cellStyle name="Comma [0] 3" xfId="30" xr:uid="{00000000-0005-0000-0000-00001D000000}"/>
    <cellStyle name="Comma [0] 3 2" xfId="755" xr:uid="{D56F1E9B-0436-4404-B652-DF824C100A72}"/>
    <cellStyle name="Comma [0] 3 3" xfId="594" xr:uid="{10A0370C-1654-4F97-870C-3FA0DCF7C4BA}"/>
    <cellStyle name="Comma [0] 3 4" xfId="916" xr:uid="{CCBA0D40-A83F-425A-B4B6-6D17BCC6A423}"/>
    <cellStyle name="Comma [0] 3 5" xfId="969" xr:uid="{E2E39050-096C-4ACC-B727-C4BBE130F7AE}"/>
    <cellStyle name="Comma [0] 4" xfId="31" xr:uid="{00000000-0005-0000-0000-00001E000000}"/>
    <cellStyle name="Comma 10" xfId="32" xr:uid="{00000000-0005-0000-0000-00001F000000}"/>
    <cellStyle name="Comma 10 2" xfId="756" xr:uid="{2D26BA55-0142-4E1A-A311-C94FBACDBA1F}"/>
    <cellStyle name="Comma 10 3" xfId="595" xr:uid="{181732FB-FFCC-4830-856F-8F3480ED7B5F}"/>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757" xr:uid="{81595B04-7F98-4FFF-95A7-8100DAE8576C}"/>
    <cellStyle name="Comma 11 3" xfId="596" xr:uid="{F8619F69-9B85-441F-8668-DEC0B7B9D8EA}"/>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758" xr:uid="{8589FB7B-1F01-47A6-B68E-E80494062273}"/>
    <cellStyle name="Comma 116 3" xfId="597" xr:uid="{D0CE699B-6965-45C6-98DE-97F1D3495ED3}"/>
    <cellStyle name="Comma 117" xfId="51" xr:uid="{00000000-0005-0000-0000-000032000000}"/>
    <cellStyle name="Comma 117 2" xfId="759" xr:uid="{AE400904-56ED-4578-9DB2-3FEF47E8155F}"/>
    <cellStyle name="Comma 117 3" xfId="598" xr:uid="{B5E2EE9C-5CD6-4957-8D0E-E0BE36A05AB8}"/>
    <cellStyle name="Comma 118" xfId="52" xr:uid="{00000000-0005-0000-0000-000033000000}"/>
    <cellStyle name="Comma 118 2" xfId="760" xr:uid="{DA03252C-8F5A-4617-85AC-C9A670C7F174}"/>
    <cellStyle name="Comma 118 3" xfId="599" xr:uid="{C2F232F5-625B-471D-9CD0-F00E6476C8DE}"/>
    <cellStyle name="Comma 119" xfId="53" xr:uid="{00000000-0005-0000-0000-000034000000}"/>
    <cellStyle name="Comma 119 2" xfId="761" xr:uid="{0D006B16-016D-4C4A-B8E4-2ACDF48AB703}"/>
    <cellStyle name="Comma 119 3" xfId="600" xr:uid="{8492AE45-1D76-4C23-90AC-F35448B6CBD3}"/>
    <cellStyle name="Comma 12" xfId="54" xr:uid="{00000000-0005-0000-0000-000035000000}"/>
    <cellStyle name="Comma 12 2" xfId="762" xr:uid="{76E8176C-A493-455A-ABC2-922381930A76}"/>
    <cellStyle name="Comma 12 3" xfId="601" xr:uid="{70A2EDD6-20B4-47D6-BC23-83D104D534A6}"/>
    <cellStyle name="Comma 120" xfId="55" xr:uid="{00000000-0005-0000-0000-000036000000}"/>
    <cellStyle name="Comma 120 2" xfId="763" xr:uid="{09529C48-CF54-4175-89F0-5FD3985EE7C0}"/>
    <cellStyle name="Comma 120 3" xfId="602" xr:uid="{4BA2A880-D53B-462C-9538-64CD4663706E}"/>
    <cellStyle name="Comma 121" xfId="56" xr:uid="{00000000-0005-0000-0000-000037000000}"/>
    <cellStyle name="Comma 121 2" xfId="764" xr:uid="{39692757-2F54-4B86-98BA-72489CC37C7E}"/>
    <cellStyle name="Comma 121 3" xfId="603" xr:uid="{8DF98C3A-6C4D-415D-A50E-6C99A77F629C}"/>
    <cellStyle name="Comma 122" xfId="57" xr:uid="{00000000-0005-0000-0000-000038000000}"/>
    <cellStyle name="Comma 122 2" xfId="765" xr:uid="{156DCC91-D7F9-4697-BEFF-ED4FA1D6D862}"/>
    <cellStyle name="Comma 122 3" xfId="604" xr:uid="{BB28770B-F20D-407F-BCDE-439F034F97BD}"/>
    <cellStyle name="Comma 123" xfId="58" xr:uid="{00000000-0005-0000-0000-000039000000}"/>
    <cellStyle name="Comma 123 2" xfId="766" xr:uid="{939BAD42-76C3-463A-95D8-85CD520D0DA1}"/>
    <cellStyle name="Comma 123 3" xfId="605" xr:uid="{51F3E585-1838-48F9-8027-9C7CBFACC2CC}"/>
    <cellStyle name="Comma 124" xfId="59" xr:uid="{00000000-0005-0000-0000-00003A000000}"/>
    <cellStyle name="Comma 124 2" xfId="767" xr:uid="{7DF19FDD-BDFD-4135-BFE0-C8BBC23A9084}"/>
    <cellStyle name="Comma 124 3" xfId="606" xr:uid="{BAD30EA3-1A87-4F2B-80E6-234971967086}"/>
    <cellStyle name="Comma 125" xfId="60" xr:uid="{00000000-0005-0000-0000-00003B000000}"/>
    <cellStyle name="Comma 125 2" xfId="768" xr:uid="{9F2ADC0D-3F75-4234-A388-083D90985FBF}"/>
    <cellStyle name="Comma 125 3" xfId="607" xr:uid="{C56FBF6B-D398-4C6B-A4A2-ADE83025DC58}"/>
    <cellStyle name="Comma 126" xfId="61" xr:uid="{00000000-0005-0000-0000-00003C000000}"/>
    <cellStyle name="Comma 126 2" xfId="769" xr:uid="{9FD381D3-A3B2-4567-85F6-072B98DF502F}"/>
    <cellStyle name="Comma 126 3" xfId="608" xr:uid="{1194A0FC-C769-4111-B406-38EC6B6374AD}"/>
    <cellStyle name="Comma 127" xfId="62" xr:uid="{00000000-0005-0000-0000-00003D000000}"/>
    <cellStyle name="Comma 127 2" xfId="770" xr:uid="{DBFF11E1-0AD0-4646-BF6F-24F6D904AB9C}"/>
    <cellStyle name="Comma 127 3" xfId="609" xr:uid="{FC37A8F8-B293-4BD4-8A84-B21CD3ED823E}"/>
    <cellStyle name="Comma 128" xfId="63" xr:uid="{00000000-0005-0000-0000-00003E000000}"/>
    <cellStyle name="Comma 128 2" xfId="771" xr:uid="{3713887F-D72D-426C-8747-84186BF33B06}"/>
    <cellStyle name="Comma 128 3" xfId="610" xr:uid="{EEA9A53B-CC2F-43FB-8B4E-2F6C1BC6094D}"/>
    <cellStyle name="Comma 129" xfId="64" xr:uid="{00000000-0005-0000-0000-00003F000000}"/>
    <cellStyle name="Comma 129 2" xfId="772" xr:uid="{46EFCD23-CBF4-45D6-9CE7-994B42E5DFBF}"/>
    <cellStyle name="Comma 129 3" xfId="611" xr:uid="{EEED4375-02C3-4278-AF92-D2BDE0B662C7}"/>
    <cellStyle name="Comma 13" xfId="65" xr:uid="{00000000-0005-0000-0000-000040000000}"/>
    <cellStyle name="Comma 13 2" xfId="773" xr:uid="{E3216023-E815-474B-B63C-3D7098B982FE}"/>
    <cellStyle name="Comma 13 3" xfId="612" xr:uid="{CAA0F0DA-B52F-4BB2-AD8F-8B81C5D7635C}"/>
    <cellStyle name="Comma 130" xfId="66" xr:uid="{00000000-0005-0000-0000-000041000000}"/>
    <cellStyle name="Comma 130 2" xfId="774" xr:uid="{349229CE-CBBD-4317-8DD6-80352F93A047}"/>
    <cellStyle name="Comma 130 3" xfId="613" xr:uid="{9EBCDDAF-D152-41CD-AC88-629E5F8F948F}"/>
    <cellStyle name="Comma 131" xfId="67" xr:uid="{00000000-0005-0000-0000-000042000000}"/>
    <cellStyle name="Comma 131 2" xfId="775" xr:uid="{D4AF147C-B2B9-4997-84A1-7D01C6E4896F}"/>
    <cellStyle name="Comma 131 3" xfId="614" xr:uid="{DA9F7926-A59C-45B9-803F-C665362DB83B}"/>
    <cellStyle name="Comma 132" xfId="68" xr:uid="{00000000-0005-0000-0000-000043000000}"/>
    <cellStyle name="Comma 132 2" xfId="776" xr:uid="{4D775AB5-7721-4797-80EF-9C1D3B77EE91}"/>
    <cellStyle name="Comma 132 3" xfId="615" xr:uid="{8082092A-E68B-40D9-85B6-93398DC1F632}"/>
    <cellStyle name="Comma 133" xfId="69" xr:uid="{00000000-0005-0000-0000-000044000000}"/>
    <cellStyle name="Comma 133 2" xfId="777" xr:uid="{DF5FC434-064A-4492-80CB-71DB5A596B03}"/>
    <cellStyle name="Comma 133 3" xfId="616" xr:uid="{7610EED3-5F35-4665-8314-BDB1A1EA0E5F}"/>
    <cellStyle name="Comma 134" xfId="70" xr:uid="{00000000-0005-0000-0000-000045000000}"/>
    <cellStyle name="Comma 134 2" xfId="778" xr:uid="{52052B6E-CAFB-4228-84E4-6281D20D4992}"/>
    <cellStyle name="Comma 134 3" xfId="617" xr:uid="{0B7E3844-D46D-4189-A5FB-360A6243751B}"/>
    <cellStyle name="Comma 135" xfId="71" xr:uid="{00000000-0005-0000-0000-000046000000}"/>
    <cellStyle name="Comma 135 2" xfId="779" xr:uid="{892AB6BC-8765-492C-876C-558734AE12AC}"/>
    <cellStyle name="Comma 135 3" xfId="618" xr:uid="{5C464CC7-4FFA-4D91-9E23-9D0A395ED42D}"/>
    <cellStyle name="Comma 136" xfId="72" xr:uid="{00000000-0005-0000-0000-000047000000}"/>
    <cellStyle name="Comma 136 2" xfId="780" xr:uid="{E0163282-1B25-4337-9BA0-CB874EC3D011}"/>
    <cellStyle name="Comma 136 3" xfId="619" xr:uid="{D74C7DC4-23C1-43EB-9A13-105879203C3A}"/>
    <cellStyle name="Comma 137" xfId="73" xr:uid="{00000000-0005-0000-0000-000048000000}"/>
    <cellStyle name="Comma 137 2" xfId="781" xr:uid="{B8852E27-FC4E-4EB2-85E8-CE9C9755F960}"/>
    <cellStyle name="Comma 137 3" xfId="620" xr:uid="{11F2DDAE-C6B3-469F-8CE6-F69073A4B2D5}"/>
    <cellStyle name="Comma 138" xfId="74" xr:uid="{00000000-0005-0000-0000-000049000000}"/>
    <cellStyle name="Comma 138 2" xfId="782" xr:uid="{8997A89C-1838-4530-A1D4-400C1ABED977}"/>
    <cellStyle name="Comma 138 3" xfId="621" xr:uid="{C91CB43F-7393-4356-A2DD-C69FCDE54795}"/>
    <cellStyle name="Comma 139" xfId="75" xr:uid="{00000000-0005-0000-0000-00004A000000}"/>
    <cellStyle name="Comma 14" xfId="76" xr:uid="{00000000-0005-0000-0000-00004B000000}"/>
    <cellStyle name="Comma 14 2" xfId="783" xr:uid="{BAEEE65C-803E-4C50-B7DC-F2A0A71010C0}"/>
    <cellStyle name="Comma 14 3" xfId="622" xr:uid="{287B1F09-D0D2-4BE1-858E-98B88D72FEE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784" xr:uid="{67A07E07-6687-482C-9214-922DD43D0FD0}"/>
    <cellStyle name="Comma 15 3" xfId="623" xr:uid="{8B4C057A-8461-4146-9DE5-D9E40B6B5365}"/>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785" xr:uid="{EEEE0894-D5AF-49C9-9D1C-6A1C67AADDD3}"/>
    <cellStyle name="Comma 16 3" xfId="624" xr:uid="{EA603B0D-9C26-434F-8AFD-F644C4EC5EFA}"/>
    <cellStyle name="Comma 160" xfId="99" xr:uid="{00000000-0005-0000-0000-000062000000}"/>
    <cellStyle name="Comma 160 2" xfId="786" xr:uid="{86381A7D-D949-44F1-9C6E-441E612122D5}"/>
    <cellStyle name="Comma 160 3" xfId="625" xr:uid="{F8DAC471-AB8D-43B1-B2AC-07156D4F7BE2}"/>
    <cellStyle name="Comma 161" xfId="100" xr:uid="{00000000-0005-0000-0000-000063000000}"/>
    <cellStyle name="Comma 161 2" xfId="787" xr:uid="{64376BED-8EF9-48AD-8C2D-17D255CB367E}"/>
    <cellStyle name="Comma 161 3" xfId="626" xr:uid="{2AD989CA-6B79-48DD-9C0B-9C9348E3CC52}"/>
    <cellStyle name="Comma 162" xfId="101" xr:uid="{00000000-0005-0000-0000-000064000000}"/>
    <cellStyle name="Comma 162 2" xfId="788" xr:uid="{49429A53-53DC-48B9-B28D-FB74916CB434}"/>
    <cellStyle name="Comma 162 3" xfId="627" xr:uid="{131992BF-C8E4-429F-A8D9-F9ABC69E6AF1}"/>
    <cellStyle name="Comma 163" xfId="102" xr:uid="{00000000-0005-0000-0000-000065000000}"/>
    <cellStyle name="Comma 163 2" xfId="789" xr:uid="{48082C4B-47A4-4B4A-816E-5712F83AA9C2}"/>
    <cellStyle name="Comma 163 3" xfId="628" xr:uid="{B3571A29-BB92-49B5-8D1B-F159B37EFB82}"/>
    <cellStyle name="Comma 164" xfId="103" xr:uid="{00000000-0005-0000-0000-000066000000}"/>
    <cellStyle name="Comma 164 2" xfId="790" xr:uid="{EDC13D67-4DCB-4206-9D4E-DF2BB6F7C55D}"/>
    <cellStyle name="Comma 164 3" xfId="629" xr:uid="{04E8CF23-D4E7-433C-848E-10E6C7517572}"/>
    <cellStyle name="Comma 165" xfId="104" xr:uid="{00000000-0005-0000-0000-000067000000}"/>
    <cellStyle name="Comma 165 2" xfId="791" xr:uid="{427BF738-230A-4FF3-8F08-BF1163411A40}"/>
    <cellStyle name="Comma 165 3" xfId="630" xr:uid="{BF4526BA-6C32-4064-BA68-A0323E505940}"/>
    <cellStyle name="Comma 166" xfId="105" xr:uid="{00000000-0005-0000-0000-000068000000}"/>
    <cellStyle name="Comma 166 2" xfId="792" xr:uid="{3694188C-107A-4286-9D14-26BEBE0C7B84}"/>
    <cellStyle name="Comma 166 3" xfId="631" xr:uid="{8B87C50A-CA57-4614-9632-71A41DDF37D9}"/>
    <cellStyle name="Comma 167" xfId="106" xr:uid="{00000000-0005-0000-0000-000069000000}"/>
    <cellStyle name="Comma 167 2" xfId="793" xr:uid="{3F172DFB-99B8-4E17-B215-3FC045171C67}"/>
    <cellStyle name="Comma 167 3" xfId="632" xr:uid="{EA653EA8-65D3-495C-A937-1E1A5E2F2E27}"/>
    <cellStyle name="Comma 168" xfId="107" xr:uid="{00000000-0005-0000-0000-00006A000000}"/>
    <cellStyle name="Comma 168 2" xfId="794" xr:uid="{C59A7167-4B48-42B3-ACEE-75CDDCDB6320}"/>
    <cellStyle name="Comma 168 3" xfId="633" xr:uid="{84B4F692-701A-42CE-BAA1-4D187BB3F74E}"/>
    <cellStyle name="Comma 169" xfId="108" xr:uid="{00000000-0005-0000-0000-00006B000000}"/>
    <cellStyle name="Comma 169 2" xfId="795" xr:uid="{9A6A121C-98BE-4EBB-BCA4-F35C16EBA15F}"/>
    <cellStyle name="Comma 169 3" xfId="634" xr:uid="{12DB9C25-CC82-4271-A9E2-48A4DF1C46CA}"/>
    <cellStyle name="Comma 17" xfId="109" xr:uid="{00000000-0005-0000-0000-00006C000000}"/>
    <cellStyle name="Comma 17 2" xfId="796" xr:uid="{F72E2D5C-5556-452B-88BB-2F2015DF38E7}"/>
    <cellStyle name="Comma 17 3" xfId="635" xr:uid="{0E64EC6A-ED4A-4040-8AC6-785F640A3F83}"/>
    <cellStyle name="Comma 170" xfId="110" xr:uid="{00000000-0005-0000-0000-00006D000000}"/>
    <cellStyle name="Comma 170 2" xfId="797" xr:uid="{821117A6-FFF0-4CBA-98D8-EECF0614DEF2}"/>
    <cellStyle name="Comma 170 3" xfId="636" xr:uid="{F507F2A7-37DC-4BE2-A017-CAE064215718}"/>
    <cellStyle name="Comma 171" xfId="111" xr:uid="{00000000-0005-0000-0000-00006E000000}"/>
    <cellStyle name="Comma 171 2" xfId="798" xr:uid="{F6589E9D-4D17-4880-A7EA-B4EBAD60F643}"/>
    <cellStyle name="Comma 171 3" xfId="637" xr:uid="{EE0D26F8-5E3C-4F19-B731-A7A1A39D9ECB}"/>
    <cellStyle name="Comma 172" xfId="112" xr:uid="{00000000-0005-0000-0000-00006F000000}"/>
    <cellStyle name="Comma 172 2" xfId="799" xr:uid="{4F34EA28-FAE5-4BD6-852C-ADED6C726915}"/>
    <cellStyle name="Comma 172 3" xfId="638" xr:uid="{D45BB3B3-F100-4288-B923-31218C7F5A47}"/>
    <cellStyle name="Comma 173" xfId="113" xr:uid="{00000000-0005-0000-0000-000070000000}"/>
    <cellStyle name="Comma 173 2" xfId="800" xr:uid="{2DB3D3EA-14D1-485A-AC56-0ED58E0C849F}"/>
    <cellStyle name="Comma 173 3" xfId="639" xr:uid="{EB49986B-0BF3-47AD-A74C-0CE551D9EB94}"/>
    <cellStyle name="Comma 174" xfId="114" xr:uid="{00000000-0005-0000-0000-000071000000}"/>
    <cellStyle name="Comma 174 2" xfId="801" xr:uid="{12FB3595-3C53-4DB9-8B65-A3D10D87D9A6}"/>
    <cellStyle name="Comma 174 3" xfId="640" xr:uid="{F23CCC53-5D34-4DD1-ABAE-7A4F67F5F141}"/>
    <cellStyle name="Comma 175" xfId="115" xr:uid="{00000000-0005-0000-0000-000072000000}"/>
    <cellStyle name="Comma 175 2" xfId="802" xr:uid="{3AF65D90-8FDD-4704-BDEA-9433722B9FD8}"/>
    <cellStyle name="Comma 175 3" xfId="641" xr:uid="{88FD488F-529F-421A-B86E-3987D4814CCA}"/>
    <cellStyle name="Comma 176" xfId="116" xr:uid="{00000000-0005-0000-0000-000073000000}"/>
    <cellStyle name="Comma 176 2" xfId="803" xr:uid="{4C11620C-CB93-42DD-9138-BDBCD147D5B6}"/>
    <cellStyle name="Comma 176 3" xfId="642" xr:uid="{2DE6100D-9DBD-4F9E-9021-2700FD57E333}"/>
    <cellStyle name="Comma 177" xfId="117" xr:uid="{00000000-0005-0000-0000-000074000000}"/>
    <cellStyle name="Comma 177 2" xfId="804" xr:uid="{760E0B93-F8A8-4926-A2DB-5CDDCC26B11F}"/>
    <cellStyle name="Comma 177 3" xfId="643" xr:uid="{E92DE982-2038-4F07-BBC7-157758F14ED2}"/>
    <cellStyle name="Comma 178" xfId="118" xr:uid="{00000000-0005-0000-0000-000075000000}"/>
    <cellStyle name="Comma 178 2" xfId="805" xr:uid="{DCE27C04-508F-4292-919D-B1E393CE6109}"/>
    <cellStyle name="Comma 178 3" xfId="644" xr:uid="{B3F5747C-B4AE-4CE3-AF6D-1DEE7B769847}"/>
    <cellStyle name="Comma 179" xfId="119" xr:uid="{00000000-0005-0000-0000-000076000000}"/>
    <cellStyle name="Comma 179 2" xfId="806" xr:uid="{4FAD9676-3909-45D1-80E2-93E8C7049416}"/>
    <cellStyle name="Comma 179 3" xfId="645" xr:uid="{98E34FEA-A07D-4528-BB1D-65C533D6EF49}"/>
    <cellStyle name="Comma 18" xfId="120" xr:uid="{00000000-0005-0000-0000-000077000000}"/>
    <cellStyle name="Comma 18 2" xfId="807" xr:uid="{AAF2CB49-9E37-4E0E-974C-EAB08F8690EA}"/>
    <cellStyle name="Comma 18 3" xfId="646" xr:uid="{9282DA4C-6CD7-48FE-83CD-68B0CC8DDB35}"/>
    <cellStyle name="Comma 180" xfId="121" xr:uid="{00000000-0005-0000-0000-000078000000}"/>
    <cellStyle name="Comma 180 2" xfId="808" xr:uid="{898A97C5-2CE0-4F6C-8284-C92AE48784CE}"/>
    <cellStyle name="Comma 180 3" xfId="647" xr:uid="{BC36638A-70AF-4175-A34D-90EF3F45B86F}"/>
    <cellStyle name="Comma 181" xfId="122" xr:uid="{00000000-0005-0000-0000-000079000000}"/>
    <cellStyle name="Comma 181 2" xfId="809" xr:uid="{6ED0B349-EB16-4073-A034-E48DD5C02C95}"/>
    <cellStyle name="Comma 181 3" xfId="648" xr:uid="{6A9C6D7F-8122-4B1B-9B71-5FA61EF08E73}"/>
    <cellStyle name="Comma 181 4" xfId="917" xr:uid="{9F847A79-101A-4FED-B949-474B697A88BB}"/>
    <cellStyle name="Comma 181 5" xfId="970" xr:uid="{1012400C-92BA-422C-A920-8CD5A47B9A6A}"/>
    <cellStyle name="Comma 182" xfId="123" xr:uid="{00000000-0005-0000-0000-00007A000000}"/>
    <cellStyle name="Comma 182 2" xfId="810" xr:uid="{102670CD-4F55-40C0-BFC5-1675F3164122}"/>
    <cellStyle name="Comma 182 3" xfId="649" xr:uid="{A90F3AA9-C394-4AA7-BE61-C7BB702182C1}"/>
    <cellStyle name="Comma 182 4" xfId="918" xr:uid="{A1AE5A1F-2AD0-4658-BAC5-AED0A395DC00}"/>
    <cellStyle name="Comma 182 5" xfId="971" xr:uid="{329176A8-832D-4AB4-BFA1-039117B857BD}"/>
    <cellStyle name="Comma 183" xfId="124" xr:uid="{00000000-0005-0000-0000-00007B000000}"/>
    <cellStyle name="Comma 183 2" xfId="811" xr:uid="{83406699-6F52-4D87-A04F-A1F1A00B17AE}"/>
    <cellStyle name="Comma 183 3" xfId="650" xr:uid="{CF6FE854-5107-4DC9-BC31-A4DBC6B22C08}"/>
    <cellStyle name="Comma 183 4" xfId="919" xr:uid="{F381E47A-2DB9-40F1-8F72-29926EA457FA}"/>
    <cellStyle name="Comma 183 5" xfId="972" xr:uid="{096211E6-6A8C-44E6-8ECB-3525AC9F709D}"/>
    <cellStyle name="Comma 184" xfId="125" xr:uid="{00000000-0005-0000-0000-00007C000000}"/>
    <cellStyle name="Comma 184 2" xfId="812" xr:uid="{7F8AA534-3CD7-4005-BCC7-682207D753E9}"/>
    <cellStyle name="Comma 184 3" xfId="651" xr:uid="{F7C2B0AF-B50D-4F39-ACEC-83F91901CBC8}"/>
    <cellStyle name="Comma 184 4" xfId="920" xr:uid="{80F7654B-EC73-435F-BFEF-B19D9E37C722}"/>
    <cellStyle name="Comma 184 5" xfId="973" xr:uid="{CCFCBA7A-7BE1-4908-9DEB-E6C63C8926AF}"/>
    <cellStyle name="Comma 185" xfId="126" xr:uid="{00000000-0005-0000-0000-00007D000000}"/>
    <cellStyle name="Comma 185 2" xfId="813" xr:uid="{B2A8C86A-50A3-4A2D-A058-035B5DC0DE76}"/>
    <cellStyle name="Comma 185 3" xfId="652" xr:uid="{CA7A0343-F608-491A-AC71-A5B700291221}"/>
    <cellStyle name="Comma 185 4" xfId="921" xr:uid="{85454FE4-0151-45DA-8A5C-384EC9823E29}"/>
    <cellStyle name="Comma 185 5" xfId="974" xr:uid="{F984DA42-AC08-47B9-86F9-9B78779CB014}"/>
    <cellStyle name="Comma 186" xfId="127" xr:uid="{00000000-0005-0000-0000-00007E000000}"/>
    <cellStyle name="Comma 186 2" xfId="814" xr:uid="{67EB506B-2DC8-4C7F-99DA-048CA02B5977}"/>
    <cellStyle name="Comma 186 3" xfId="653" xr:uid="{EF90E3EA-65D3-49F0-BD01-1C90FFD9617B}"/>
    <cellStyle name="Comma 186 4" xfId="922" xr:uid="{213B7CA4-56EA-4117-977E-C7B70891D07F}"/>
    <cellStyle name="Comma 186 5" xfId="975" xr:uid="{3DB807EE-F50C-4554-8A04-C5DABED31CE1}"/>
    <cellStyle name="Comma 187" xfId="128" xr:uid="{00000000-0005-0000-0000-00007F000000}"/>
    <cellStyle name="Comma 187 2" xfId="815" xr:uid="{DF07FF1C-B7F6-47C0-A917-1D7BCE43D0F2}"/>
    <cellStyle name="Comma 187 3" xfId="654" xr:uid="{11A6D787-AEA8-4697-8911-97316F9BAD8E}"/>
    <cellStyle name="Comma 187 4" xfId="923" xr:uid="{C9431CE4-9BE5-4A24-85A4-8D16A0C9DA3E}"/>
    <cellStyle name="Comma 187 5" xfId="976" xr:uid="{F79E0F79-EEDF-4CC8-B3E4-D35E97E84F22}"/>
    <cellStyle name="Comma 188" xfId="129" xr:uid="{00000000-0005-0000-0000-000080000000}"/>
    <cellStyle name="Comma 188 2" xfId="816" xr:uid="{82B579B7-54E2-46D8-B34E-E8DF164F7247}"/>
    <cellStyle name="Comma 188 3" xfId="655" xr:uid="{E259689A-06DD-46C1-8932-D4B99063CE65}"/>
    <cellStyle name="Comma 188 4" xfId="924" xr:uid="{65F003B7-26BC-41F6-AFE7-00FB5D433F0F}"/>
    <cellStyle name="Comma 188 5" xfId="977" xr:uid="{F73F1A5D-1652-4CAF-968C-E7ABDAB8385D}"/>
    <cellStyle name="Comma 189" xfId="130" xr:uid="{00000000-0005-0000-0000-000081000000}"/>
    <cellStyle name="Comma 189 2" xfId="817" xr:uid="{78A03523-56C3-43CF-B949-1C4506B8B6FF}"/>
    <cellStyle name="Comma 189 3" xfId="656" xr:uid="{FF6F1A68-2E41-442E-81FE-E166C1FD7D27}"/>
    <cellStyle name="Comma 189 4" xfId="925" xr:uid="{FED6CA27-B597-4872-BD31-CA1BAB1E6C42}"/>
    <cellStyle name="Comma 189 5" xfId="978" xr:uid="{7559F1F3-846E-44C3-A524-96243F23A3C6}"/>
    <cellStyle name="Comma 19" xfId="131" xr:uid="{00000000-0005-0000-0000-000082000000}"/>
    <cellStyle name="Comma 19 2" xfId="818" xr:uid="{5AB9EF05-D618-40A8-A418-01063F1C90A3}"/>
    <cellStyle name="Comma 19 3" xfId="657" xr:uid="{A0782FC9-F3EB-401C-928A-9A89DFC91337}"/>
    <cellStyle name="Comma 190" xfId="132" xr:uid="{00000000-0005-0000-0000-000083000000}"/>
    <cellStyle name="Comma 190 2" xfId="819" xr:uid="{696AC50B-B921-4C65-B0D7-B696D48A0A02}"/>
    <cellStyle name="Comma 190 3" xfId="658" xr:uid="{73FAE49C-B41F-4AC4-BCC2-79EFE9ACEDA2}"/>
    <cellStyle name="Comma 190 4" xfId="926" xr:uid="{DDAD2397-8B1C-4EAB-A78F-59E6F848E948}"/>
    <cellStyle name="Comma 190 5" xfId="979" xr:uid="{3354D907-F935-41E8-881B-58E34763A273}"/>
    <cellStyle name="Comma 191" xfId="133" xr:uid="{00000000-0005-0000-0000-000084000000}"/>
    <cellStyle name="Comma 191 2" xfId="820" xr:uid="{0EC1B6B6-19D7-4780-AA70-6BF98531FA23}"/>
    <cellStyle name="Comma 191 3" xfId="659" xr:uid="{41806404-F098-4E3F-BB0B-2B38ABA6E0CE}"/>
    <cellStyle name="Comma 191 4" xfId="927" xr:uid="{827DA62D-F87A-4A12-AB78-6C8120D2A983}"/>
    <cellStyle name="Comma 191 5" xfId="980" xr:uid="{36670213-BB31-4F62-B3EE-958D4A5F2402}"/>
    <cellStyle name="Comma 192" xfId="134" xr:uid="{00000000-0005-0000-0000-000085000000}"/>
    <cellStyle name="Comma 192 2" xfId="821" xr:uid="{E6FE113F-B43F-47E9-9409-22E14C98EB85}"/>
    <cellStyle name="Comma 192 3" xfId="660" xr:uid="{F686B2CA-CB7E-40E6-A7D1-A690C3FD5576}"/>
    <cellStyle name="Comma 192 4" xfId="928" xr:uid="{48B8383A-AB15-444D-A522-8E134E635DF2}"/>
    <cellStyle name="Comma 192 5" xfId="981" xr:uid="{85167CD5-5908-4E27-8249-E2F1FDF6C44C}"/>
    <cellStyle name="Comma 193" xfId="135" xr:uid="{00000000-0005-0000-0000-000086000000}"/>
    <cellStyle name="Comma 193 2" xfId="822" xr:uid="{6E068367-7438-4848-95A5-F220A5C60CD4}"/>
    <cellStyle name="Comma 193 3" xfId="661" xr:uid="{E1C7DCA4-E0DF-4372-B614-4AFAB49280D5}"/>
    <cellStyle name="Comma 193 4" xfId="929" xr:uid="{1ABC0D18-1980-4585-A8A2-DEC70AEA919E}"/>
    <cellStyle name="Comma 193 5" xfId="982" xr:uid="{4EF12F21-DE65-4CD1-A312-53E5DEC00E64}"/>
    <cellStyle name="Comma 194" xfId="136" xr:uid="{00000000-0005-0000-0000-000087000000}"/>
    <cellStyle name="Comma 194 2" xfId="823" xr:uid="{EAD5C4EB-DFF4-4425-9111-9A5E1D70BBDC}"/>
    <cellStyle name="Comma 194 3" xfId="662" xr:uid="{099CDFA5-688F-4BFA-8353-D4066F88E153}"/>
    <cellStyle name="Comma 194 4" xfId="930" xr:uid="{425AE392-D4F6-4FF6-8B47-1C03DA7605A5}"/>
    <cellStyle name="Comma 194 5" xfId="983" xr:uid="{06E23CE1-D07E-437E-9FC0-98D7AF24214B}"/>
    <cellStyle name="Comma 195" xfId="137" xr:uid="{00000000-0005-0000-0000-000088000000}"/>
    <cellStyle name="Comma 195 2" xfId="824" xr:uid="{2BB8A7AD-F7AA-454F-A8E7-508B0584CA0E}"/>
    <cellStyle name="Comma 195 3" xfId="663" xr:uid="{7DB2F454-1211-4890-BC8F-3E7E8F9C0FDE}"/>
    <cellStyle name="Comma 195 4" xfId="931" xr:uid="{D813A9D4-7CF4-44F4-8DD1-5DFF19D362D8}"/>
    <cellStyle name="Comma 195 5" xfId="984" xr:uid="{262ADE74-3AAB-4F90-9D78-705A37D4646B}"/>
    <cellStyle name="Comma 196" xfId="138" xr:uid="{00000000-0005-0000-0000-000089000000}"/>
    <cellStyle name="Comma 196 2" xfId="825" xr:uid="{B54F59EE-423B-4EAA-8058-D24B2EA824D4}"/>
    <cellStyle name="Comma 196 3" xfId="664" xr:uid="{CFC665C1-D9F4-4866-A86A-F4C6FC31849C}"/>
    <cellStyle name="Comma 196 4" xfId="932" xr:uid="{D271D03E-5244-4E2F-8A46-E9067A7EEE5B}"/>
    <cellStyle name="Comma 196 5" xfId="985" xr:uid="{8C8A3122-7ED4-4CBD-8558-D01A165BC134}"/>
    <cellStyle name="Comma 197" xfId="139" xr:uid="{00000000-0005-0000-0000-00008A000000}"/>
    <cellStyle name="Comma 197 2" xfId="826" xr:uid="{C6415E57-A130-497B-88BD-73F0B914616A}"/>
    <cellStyle name="Comma 197 3" xfId="665" xr:uid="{67C3614A-CAD6-47EA-B380-B4997142B4A2}"/>
    <cellStyle name="Comma 197 4" xfId="933" xr:uid="{C669719A-ABF0-4E00-9EF3-0739C5CB45F7}"/>
    <cellStyle name="Comma 197 5" xfId="986" xr:uid="{86213C53-6593-4A74-B228-3C2D2EE5F216}"/>
    <cellStyle name="Comma 198" xfId="140" xr:uid="{00000000-0005-0000-0000-00008B000000}"/>
    <cellStyle name="Comma 198 2" xfId="827" xr:uid="{62740F6B-EA10-49D2-A994-29C5A24576B1}"/>
    <cellStyle name="Comma 198 3" xfId="666" xr:uid="{04FCA890-CA27-461C-8DA7-68E40737EC14}"/>
    <cellStyle name="Comma 198 4" xfId="934" xr:uid="{B17BF8CB-4D07-48D4-95AC-F6801193CBBA}"/>
    <cellStyle name="Comma 198 5" xfId="987" xr:uid="{9EF4155D-211F-4C52-BEEB-9C439B0C0300}"/>
    <cellStyle name="Comma 199" xfId="141" xr:uid="{00000000-0005-0000-0000-00008C000000}"/>
    <cellStyle name="Comma 199 2" xfId="828" xr:uid="{23A64EBE-9908-4FB1-B4DB-D41A4D636589}"/>
    <cellStyle name="Comma 199 3" xfId="667" xr:uid="{82FBE963-15E2-4466-9BB8-C79B6C416DDB}"/>
    <cellStyle name="Comma 199 4" xfId="935" xr:uid="{53CFD5EA-A6E8-4EB5-AD77-6881D7220870}"/>
    <cellStyle name="Comma 199 5" xfId="988" xr:uid="{B90A20DC-0843-48B2-AB6A-644DE5405CA9}"/>
    <cellStyle name="Comma 2" xfId="142" xr:uid="{00000000-0005-0000-0000-00008D000000}"/>
    <cellStyle name="Comma 2 2" xfId="829" xr:uid="{EF69A7DE-A6DB-40FD-87E0-667A125D3534}"/>
    <cellStyle name="Comma 2 3" xfId="668" xr:uid="{56309361-0FC2-4BAA-AA82-B870E6EE3495}"/>
    <cellStyle name="Comma 20" xfId="143" xr:uid="{00000000-0005-0000-0000-00008E000000}"/>
    <cellStyle name="Comma 20 2" xfId="830" xr:uid="{81CD4C00-F340-4982-8227-DB9CA14AC496}"/>
    <cellStyle name="Comma 20 3" xfId="669" xr:uid="{88B45B4C-6612-4A29-838C-659BC6702FB0}"/>
    <cellStyle name="Comma 200" xfId="144" xr:uid="{00000000-0005-0000-0000-00008F000000}"/>
    <cellStyle name="Comma 200 2" xfId="831" xr:uid="{9C228E6B-0330-4507-B7DC-F715037DAABD}"/>
    <cellStyle name="Comma 200 3" xfId="670" xr:uid="{D6661E89-D65B-4269-AAC8-3EDD22AF902A}"/>
    <cellStyle name="Comma 200 4" xfId="936" xr:uid="{DA89B8E4-736A-49F1-80DF-C8C2E3E965A0}"/>
    <cellStyle name="Comma 200 5" xfId="989" xr:uid="{74C9AD8B-5348-4138-A67E-E50FCD8A5016}"/>
    <cellStyle name="Comma 201" xfId="145" xr:uid="{00000000-0005-0000-0000-000090000000}"/>
    <cellStyle name="Comma 201 2" xfId="832" xr:uid="{A119C6D7-F0EB-4083-AFD1-578E3C987163}"/>
    <cellStyle name="Comma 201 3" xfId="671" xr:uid="{7C238226-08E7-4C54-906A-CEBF67F70F8F}"/>
    <cellStyle name="Comma 201 4" xfId="937" xr:uid="{54C555E7-5303-4067-BB64-92DB775561A0}"/>
    <cellStyle name="Comma 201 5" xfId="990" xr:uid="{6C6728A3-1F4C-458E-A81D-366EBF45EB79}"/>
    <cellStyle name="Comma 202" xfId="146" xr:uid="{00000000-0005-0000-0000-000091000000}"/>
    <cellStyle name="Comma 202 2" xfId="833" xr:uid="{D1ABB85B-65A2-4C17-9C45-BC9C0190B627}"/>
    <cellStyle name="Comma 202 3" xfId="672" xr:uid="{9BD4A70A-711B-445D-AE6F-7AEC1D33764B}"/>
    <cellStyle name="Comma 202 4" xfId="938" xr:uid="{BCC85804-4A4D-47F4-BB0B-992D25922644}"/>
    <cellStyle name="Comma 202 5" xfId="991" xr:uid="{CDE8F7EE-053F-4310-8D16-42E7A803B4BC}"/>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834" xr:uid="{5D6371BE-3053-49BC-BF5C-A56CCDE87936}"/>
    <cellStyle name="Comma 21 3" xfId="673" xr:uid="{0532F795-5716-4459-AF53-7C4C2135B5BC}"/>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835" xr:uid="{0F6D1440-255F-4AFB-9B33-F2752F7FC7F9}"/>
    <cellStyle name="Comma 22 3" xfId="674" xr:uid="{162D06C3-8F26-436E-9506-AEE1D7E2F53F}"/>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836" xr:uid="{7C5816B7-29A8-4CCB-97FB-EB57B1507645}"/>
    <cellStyle name="Comma 23 3" xfId="675" xr:uid="{1B260AA4-F329-4CAC-A6B5-7E4FC8E99DC3}"/>
    <cellStyle name="Comma 24" xfId="171" xr:uid="{00000000-0005-0000-0000-0000AA000000}"/>
    <cellStyle name="Comma 24 2" xfId="837" xr:uid="{D71BFFA1-6301-412D-A114-330BA3E8F75A}"/>
    <cellStyle name="Comma 24 3" xfId="676" xr:uid="{6BD877CF-8D9E-441B-BF8F-FF20D947EF84}"/>
    <cellStyle name="Comma 25" xfId="172" xr:uid="{00000000-0005-0000-0000-0000AB000000}"/>
    <cellStyle name="Comma 25 2" xfId="838" xr:uid="{F6E7EA2B-AF01-41C5-B45E-3E0CDBBC3AA7}"/>
    <cellStyle name="Comma 25 3" xfId="677" xr:uid="{1459EBFA-5344-4953-8FDF-9CECF350C621}"/>
    <cellStyle name="Comma 26" xfId="173" xr:uid="{00000000-0005-0000-0000-0000AC000000}"/>
    <cellStyle name="Comma 26 2" xfId="839" xr:uid="{86E4F091-3714-4691-990D-2DC113591BB1}"/>
    <cellStyle name="Comma 26 3" xfId="678" xr:uid="{6D7236B7-087F-4433-A5D4-87A92B1E6B30}"/>
    <cellStyle name="Comma 27" xfId="174" xr:uid="{00000000-0005-0000-0000-0000AD000000}"/>
    <cellStyle name="Comma 27 2" xfId="840" xr:uid="{D24E7943-0452-4EFC-BC95-3740C249A25D}"/>
    <cellStyle name="Comma 27 3" xfId="679" xr:uid="{67D89BDA-BBA2-4A93-8A3D-24BB372A3CBC}"/>
    <cellStyle name="Comma 28" xfId="175" xr:uid="{00000000-0005-0000-0000-0000AE000000}"/>
    <cellStyle name="Comma 28 2" xfId="841" xr:uid="{2CB11383-E004-465B-929A-205E5B78A1DD}"/>
    <cellStyle name="Comma 28 3" xfId="680" xr:uid="{AD3532FF-54B9-4EFB-8B0B-798B622E1677}"/>
    <cellStyle name="Comma 29" xfId="176" xr:uid="{00000000-0005-0000-0000-0000AF000000}"/>
    <cellStyle name="Comma 29 2" xfId="842" xr:uid="{55477278-DBE9-46BF-9522-69CB116DAFE6}"/>
    <cellStyle name="Comma 29 3" xfId="681" xr:uid="{0583779E-3B5A-4E17-9E5E-17E6950130C1}"/>
    <cellStyle name="Comma 3" xfId="177" xr:uid="{00000000-0005-0000-0000-0000B0000000}"/>
    <cellStyle name="Comma 3 2" xfId="843" xr:uid="{BF89C4B1-D70F-4C1D-82C5-714C1CF3BF1E}"/>
    <cellStyle name="Comma 3 3" xfId="682" xr:uid="{ACA0EC86-AE37-41A2-BDF8-E0AFC7BB2E17}"/>
    <cellStyle name="Comma 30" xfId="178" xr:uid="{00000000-0005-0000-0000-0000B1000000}"/>
    <cellStyle name="Comma 30 2" xfId="844" xr:uid="{E877C166-3CAD-4E9F-A251-601C03A7B990}"/>
    <cellStyle name="Comma 30 3" xfId="683" xr:uid="{F7AD51C2-0430-4509-BE7D-22A23F897D40}"/>
    <cellStyle name="Comma 31" xfId="179" xr:uid="{00000000-0005-0000-0000-0000B2000000}"/>
    <cellStyle name="Comma 31 2" xfId="845" xr:uid="{B7546702-AAB2-4AF0-89B9-4270224F1805}"/>
    <cellStyle name="Comma 31 3" xfId="684" xr:uid="{21D68856-545B-45E5-84EC-431F866281BB}"/>
    <cellStyle name="Comma 32" xfId="180" xr:uid="{00000000-0005-0000-0000-0000B3000000}"/>
    <cellStyle name="Comma 32 2" xfId="846" xr:uid="{C19DFD1C-B3A7-4C7F-8C30-91A8CA5FDEF5}"/>
    <cellStyle name="Comma 32 3" xfId="685" xr:uid="{77A5BA5F-6DF1-475B-BA5D-73A005E590CE}"/>
    <cellStyle name="Comma 33" xfId="181" xr:uid="{00000000-0005-0000-0000-0000B4000000}"/>
    <cellStyle name="Comma 33 2" xfId="847" xr:uid="{E21EC3C0-5C8B-4747-AF69-1D431A18C002}"/>
    <cellStyle name="Comma 33 3" xfId="686" xr:uid="{09A6646F-7206-43EE-8416-E42EF56BBC73}"/>
    <cellStyle name="Comma 34" xfId="182" xr:uid="{00000000-0005-0000-0000-0000B5000000}"/>
    <cellStyle name="Comma 34 2" xfId="848" xr:uid="{FAC5477A-CC72-4B33-83D8-68D0124D02FE}"/>
    <cellStyle name="Comma 34 3" xfId="687" xr:uid="{0764BA27-6CFB-459E-AA27-D8209DF416A2}"/>
    <cellStyle name="Comma 35" xfId="183" xr:uid="{00000000-0005-0000-0000-0000B6000000}"/>
    <cellStyle name="Comma 35 2" xfId="849" xr:uid="{33A72D21-57BD-45A0-82BA-2F73F6B5046F}"/>
    <cellStyle name="Comma 35 3" xfId="688" xr:uid="{1048C0A8-0499-412B-BEF0-E943963F3C90}"/>
    <cellStyle name="Comma 36" xfId="184" xr:uid="{00000000-0005-0000-0000-0000B7000000}"/>
    <cellStyle name="Comma 36 2" xfId="850" xr:uid="{278E4CF5-D082-4A4E-B0E9-2E99D4B03DDD}"/>
    <cellStyle name="Comma 36 3" xfId="689" xr:uid="{A15D0F13-CA8F-46DD-9E31-EABCFC3F9E45}"/>
    <cellStyle name="Comma 37" xfId="185" xr:uid="{00000000-0005-0000-0000-0000B8000000}"/>
    <cellStyle name="Comma 37 2" xfId="851" xr:uid="{84D2AC0F-01E6-4138-822E-6A26FB8B38A7}"/>
    <cellStyle name="Comma 37 3" xfId="690" xr:uid="{60208056-7FD5-4ABE-8BB4-6936B8D6EB54}"/>
    <cellStyle name="Comma 38" xfId="186" xr:uid="{00000000-0005-0000-0000-0000B9000000}"/>
    <cellStyle name="Comma 38 2" xfId="852" xr:uid="{2E262F98-F4BB-4B96-9832-A7E95171693B}"/>
    <cellStyle name="Comma 38 3" xfId="691" xr:uid="{812A1B99-2ECE-43F0-8C48-FA39F8D536C1}"/>
    <cellStyle name="Comma 39" xfId="187" xr:uid="{00000000-0005-0000-0000-0000BA000000}"/>
    <cellStyle name="Comma 39 2" xfId="853" xr:uid="{DB2180B2-7381-44ED-9015-9AFFB6A2EB0D}"/>
    <cellStyle name="Comma 39 3" xfId="692" xr:uid="{7AC42614-097E-4E51-9762-4C9A9BF3DD66}"/>
    <cellStyle name="Comma 4" xfId="188" xr:uid="{00000000-0005-0000-0000-0000BB000000}"/>
    <cellStyle name="Comma 4 2" xfId="854" xr:uid="{253E9F90-0A04-4AAD-962B-55C5232D29E6}"/>
    <cellStyle name="Comma 4 3" xfId="693" xr:uid="{FD0CB8EE-FC07-4C7B-A30E-EC450E393548}"/>
    <cellStyle name="Comma 40" xfId="189" xr:uid="{00000000-0005-0000-0000-0000BC000000}"/>
    <cellStyle name="Comma 40 2" xfId="855" xr:uid="{5DB0D2AB-9D13-47A2-9CB2-75A006ABF8A2}"/>
    <cellStyle name="Comma 40 3" xfId="694" xr:uid="{53761F6E-FA6B-49C4-9F13-63DC517B5D72}"/>
    <cellStyle name="Comma 40 4" xfId="939" xr:uid="{DD2C682D-D7B9-46BC-A803-78FCC56AE068}"/>
    <cellStyle name="Comma 40 5" xfId="992" xr:uid="{7A58547D-2E56-4935-B18C-30C4806CEB71}"/>
    <cellStyle name="Comma 41" xfId="190" xr:uid="{00000000-0005-0000-0000-0000BD000000}"/>
    <cellStyle name="Comma 41 2" xfId="856" xr:uid="{0EFB56C2-391A-4CDD-8D35-C31BCFC26660}"/>
    <cellStyle name="Comma 41 3" xfId="695" xr:uid="{934CA802-59D6-4F47-8C0A-E3C7206251CD}"/>
    <cellStyle name="Comma 41 4" xfId="940" xr:uid="{31A08781-1BC9-4DF4-BED4-DD5635574BB4}"/>
    <cellStyle name="Comma 41 5" xfId="993" xr:uid="{86C7312C-BD1B-41BB-B871-9A6345876084}"/>
    <cellStyle name="Comma 42" xfId="191" xr:uid="{00000000-0005-0000-0000-0000BE000000}"/>
    <cellStyle name="Comma 42 2" xfId="857" xr:uid="{6B7AB837-7892-4F2D-8D9E-BAE5E1B69620}"/>
    <cellStyle name="Comma 42 3" xfId="696" xr:uid="{98BC0420-ADDD-4EF9-96D2-5C82F1CFBD22}"/>
    <cellStyle name="Comma 42 4" xfId="941" xr:uid="{59F15DB3-AB2B-4964-8329-021FA49BF312}"/>
    <cellStyle name="Comma 42 5" xfId="994" xr:uid="{C866E675-1C23-421C-8AFC-8378B3E87D7F}"/>
    <cellStyle name="Comma 43" xfId="192" xr:uid="{00000000-0005-0000-0000-0000BF000000}"/>
    <cellStyle name="Comma 43 2" xfId="858" xr:uid="{FA6158F1-4AB8-486A-900E-1F3091175030}"/>
    <cellStyle name="Comma 43 3" xfId="697" xr:uid="{042D01DD-0702-41DA-B26D-197B67E56AC6}"/>
    <cellStyle name="Comma 43 4" xfId="942" xr:uid="{11EECC98-6B53-4A1D-AC74-6DA5654F81BD}"/>
    <cellStyle name="Comma 43 5" xfId="995" xr:uid="{B89CC72F-AFA9-400C-9F49-95601D6ADB56}"/>
    <cellStyle name="Comma 44" xfId="193" xr:uid="{00000000-0005-0000-0000-0000C0000000}"/>
    <cellStyle name="Comma 44 2" xfId="859" xr:uid="{8AE61A6A-AAC2-4DD3-ADAE-3E126E4AAB1D}"/>
    <cellStyle name="Comma 44 3" xfId="698" xr:uid="{DC40B6FE-6BDE-48C8-A719-F23B653433A2}"/>
    <cellStyle name="Comma 44 4" xfId="943" xr:uid="{6E13400F-7C21-4915-8A3D-E2A1BDDDC6C0}"/>
    <cellStyle name="Comma 44 5" xfId="996" xr:uid="{3995BB47-09B2-427E-B609-576CAED56DE2}"/>
    <cellStyle name="Comma 45" xfId="194" xr:uid="{00000000-0005-0000-0000-0000C1000000}"/>
    <cellStyle name="Comma 45 2" xfId="860" xr:uid="{53CC35E2-EACF-4B78-AB30-2FC7EA796F14}"/>
    <cellStyle name="Comma 45 3" xfId="699" xr:uid="{04C5AEFD-22EB-4E45-B97D-34E46F6D90CC}"/>
    <cellStyle name="Comma 45 4" xfId="944" xr:uid="{B460C4C7-0972-42DB-9D79-7A907B13602B}"/>
    <cellStyle name="Comma 45 5" xfId="997" xr:uid="{F2CBB234-B319-445E-81CA-024831C74A6F}"/>
    <cellStyle name="Comma 46" xfId="195" xr:uid="{00000000-0005-0000-0000-0000C2000000}"/>
    <cellStyle name="Comma 46 2" xfId="861" xr:uid="{F6CA5AAC-956E-412A-BC21-C4B80BCAE14B}"/>
    <cellStyle name="Comma 46 3" xfId="700" xr:uid="{B048DA7A-88A0-4209-9B15-07983C952CC2}"/>
    <cellStyle name="Comma 46 4" xfId="945" xr:uid="{B3C7CA84-08A6-45C0-AF69-6F565E415637}"/>
    <cellStyle name="Comma 46 5" xfId="998" xr:uid="{1842E684-17CD-4A4D-BB71-5FDE114EFD7D}"/>
    <cellStyle name="Comma 47" xfId="196" xr:uid="{00000000-0005-0000-0000-0000C3000000}"/>
    <cellStyle name="Comma 47 2" xfId="862" xr:uid="{1677A167-E64C-449D-A473-5F5F15167436}"/>
    <cellStyle name="Comma 47 3" xfId="701" xr:uid="{A4AFE40B-477E-4830-A3AD-5C1F66BA6096}"/>
    <cellStyle name="Comma 47 4" xfId="946" xr:uid="{C1813581-44AD-4866-8CC8-4AD95A907BCC}"/>
    <cellStyle name="Comma 47 5" xfId="999" xr:uid="{199E93CF-F850-41C1-A158-6FFCAF6C5B91}"/>
    <cellStyle name="Comma 48" xfId="197" xr:uid="{00000000-0005-0000-0000-0000C4000000}"/>
    <cellStyle name="Comma 48 2" xfId="863" xr:uid="{80BD728E-38AF-477C-9931-5B28500A3A6D}"/>
    <cellStyle name="Comma 48 3" xfId="702" xr:uid="{026D5210-4D48-4636-83EF-A7E83A106AC6}"/>
    <cellStyle name="Comma 48 4" xfId="947" xr:uid="{1A413BDD-C71A-48C7-9C2E-3BCE5404ECE1}"/>
    <cellStyle name="Comma 48 5" xfId="1000" xr:uid="{64FC9D14-984E-4C59-89DD-F76533D081AC}"/>
    <cellStyle name="Comma 49" xfId="198" xr:uid="{00000000-0005-0000-0000-0000C5000000}"/>
    <cellStyle name="Comma 49 2" xfId="864" xr:uid="{83858FAF-C286-4E20-AB07-8B01AF3549A8}"/>
    <cellStyle name="Comma 49 3" xfId="703" xr:uid="{B27D8603-BDF6-4787-97C5-2BC0B0DA19AD}"/>
    <cellStyle name="Comma 49 4" xfId="948" xr:uid="{63179F29-B16F-488E-9189-0E480D0EEE99}"/>
    <cellStyle name="Comma 49 5" xfId="1001" xr:uid="{BF075AC3-90D1-4293-9840-2E02027FD7E7}"/>
    <cellStyle name="Comma 5" xfId="199" xr:uid="{00000000-0005-0000-0000-0000C6000000}"/>
    <cellStyle name="Comma 5 2" xfId="865" xr:uid="{AF7C2D24-5E20-4C36-8A45-99E62C8B9974}"/>
    <cellStyle name="Comma 5 3" xfId="704" xr:uid="{B51C7817-EA10-4A31-ABBE-E0B29EE7E4E1}"/>
    <cellStyle name="Comma 50" xfId="200" xr:uid="{00000000-0005-0000-0000-0000C7000000}"/>
    <cellStyle name="Comma 50 2" xfId="866" xr:uid="{72146954-3951-4140-85DF-ED96571C4E89}"/>
    <cellStyle name="Comma 50 3" xfId="705" xr:uid="{65B92AC3-74C6-4DD1-8422-6EB1560C6542}"/>
    <cellStyle name="Comma 50 4" xfId="949" xr:uid="{4A40683B-2FAA-4A35-92D8-F7B82B2C07C3}"/>
    <cellStyle name="Comma 50 5" xfId="1002" xr:uid="{B5ED4DA0-D586-47BB-8984-99EF450ADA07}"/>
    <cellStyle name="Comma 51" xfId="201" xr:uid="{00000000-0005-0000-0000-0000C8000000}"/>
    <cellStyle name="Comma 51 2" xfId="867" xr:uid="{D5E10C0A-E059-4EB5-AFF0-23F8D9527D8C}"/>
    <cellStyle name="Comma 51 3" xfId="706" xr:uid="{E9F25B6A-9050-47CE-883B-E494303F6200}"/>
    <cellStyle name="Comma 51 4" xfId="950" xr:uid="{B3D5C457-959B-441D-A9D3-E3893E7C7850}"/>
    <cellStyle name="Comma 51 5" xfId="1003" xr:uid="{013604C6-922E-46D0-9F62-6A1AA17E86B8}"/>
    <cellStyle name="Comma 52" xfId="202" xr:uid="{00000000-0005-0000-0000-0000C9000000}"/>
    <cellStyle name="Comma 52 2" xfId="868" xr:uid="{8013F8DE-C928-4DFF-8F27-133C341BDFA8}"/>
    <cellStyle name="Comma 52 3" xfId="707" xr:uid="{B8CDA015-DE34-4E2A-A7A2-25EFF58397B6}"/>
    <cellStyle name="Comma 52 4" xfId="951" xr:uid="{FB0012C4-453C-4C63-AD08-23E3A065307D}"/>
    <cellStyle name="Comma 52 5" xfId="1004" xr:uid="{48F6AA02-ED67-45C5-868F-EDE6A854549E}"/>
    <cellStyle name="Comma 53" xfId="203" xr:uid="{00000000-0005-0000-0000-0000CA000000}"/>
    <cellStyle name="Comma 53 2" xfId="869" xr:uid="{88902F4C-A34B-4C5F-A7B3-D0BCB458EEE3}"/>
    <cellStyle name="Comma 53 3" xfId="708" xr:uid="{973972C5-BBAA-4BF3-91BB-FA6860A09DEC}"/>
    <cellStyle name="Comma 53 4" xfId="952" xr:uid="{BF309A04-3436-4E01-86EB-F4E06C938DD9}"/>
    <cellStyle name="Comma 53 5" xfId="1005" xr:uid="{86E49D61-E541-478D-902C-02EA618F26A9}"/>
    <cellStyle name="Comma 54" xfId="204" xr:uid="{00000000-0005-0000-0000-0000CB000000}"/>
    <cellStyle name="Comma 54 2" xfId="870" xr:uid="{9C889858-1068-4D17-AB23-6721EBFEDC1C}"/>
    <cellStyle name="Comma 54 3" xfId="709" xr:uid="{E5B7422A-6611-45ED-A656-F3C0360C5073}"/>
    <cellStyle name="Comma 54 4" xfId="953" xr:uid="{8D5847D2-4FA3-4427-B354-C043955F8416}"/>
    <cellStyle name="Comma 54 5" xfId="1006" xr:uid="{726958DE-631A-452F-A98F-BA56973B77A7}"/>
    <cellStyle name="Comma 55" xfId="205" xr:uid="{00000000-0005-0000-0000-0000CC000000}"/>
    <cellStyle name="Comma 55 2" xfId="871" xr:uid="{40FA95FA-6244-4DCC-B0E3-234F9DD5C22A}"/>
    <cellStyle name="Comma 55 3" xfId="710" xr:uid="{48E46455-AB8F-4438-AA89-3DB071EE2442}"/>
    <cellStyle name="Comma 55 4" xfId="954" xr:uid="{50FF97D8-AA32-4E39-88D7-BCC049036EC4}"/>
    <cellStyle name="Comma 55 5" xfId="1007" xr:uid="{1B186543-4C4C-4943-93F0-11E0E6430760}"/>
    <cellStyle name="Comma 56" xfId="206" xr:uid="{00000000-0005-0000-0000-0000CD000000}"/>
    <cellStyle name="Comma 56 2" xfId="872" xr:uid="{8EAD4FF6-FAD2-437E-B9D5-9E1786B7DDE9}"/>
    <cellStyle name="Comma 56 3" xfId="711" xr:uid="{638A8C0B-8BE3-4B26-B8CE-7C48BC8021A5}"/>
    <cellStyle name="Comma 56 4" xfId="955" xr:uid="{D66129DD-3884-41E9-9E31-BC39B9E0AEFD}"/>
    <cellStyle name="Comma 56 5" xfId="1008" xr:uid="{AEC7DC4F-E0C6-4725-9B80-6386E11AF63D}"/>
    <cellStyle name="Comma 57" xfId="207" xr:uid="{00000000-0005-0000-0000-0000CE000000}"/>
    <cellStyle name="Comma 57 2" xfId="873" xr:uid="{4DB792C0-081C-4967-8569-D3FE44EA4960}"/>
    <cellStyle name="Comma 57 3" xfId="712" xr:uid="{87D97E7F-481F-45F8-96D4-D091C26207C9}"/>
    <cellStyle name="Comma 57 4" xfId="956" xr:uid="{F82804D4-4F89-47B9-BAB2-7E7AEE631B43}"/>
    <cellStyle name="Comma 57 5" xfId="1009" xr:uid="{76108673-81DB-4E56-8CE5-01F7AC780D7F}"/>
    <cellStyle name="Comma 58" xfId="208" xr:uid="{00000000-0005-0000-0000-0000CF000000}"/>
    <cellStyle name="Comma 58 2" xfId="874" xr:uid="{D2F301CE-EC47-4CA5-9729-905EF4F7CE11}"/>
    <cellStyle name="Comma 58 3" xfId="713" xr:uid="{C01466A3-8A96-4424-ABE8-5DF7AD25AC20}"/>
    <cellStyle name="Comma 58 4" xfId="957" xr:uid="{51091E8B-95FF-4157-A74E-8BAFA17429CD}"/>
    <cellStyle name="Comma 58 5" xfId="1010" xr:uid="{DBF1E85F-0668-4B12-96C8-DAA477749A0C}"/>
    <cellStyle name="Comma 59" xfId="209" xr:uid="{00000000-0005-0000-0000-0000D0000000}"/>
    <cellStyle name="Comma 59 2" xfId="875" xr:uid="{22384459-315E-42DC-9D04-C6354D422689}"/>
    <cellStyle name="Comma 59 3" xfId="714" xr:uid="{F50B9F20-5BD8-40DB-9F87-248F1B52B982}"/>
    <cellStyle name="Comma 59 4" xfId="958" xr:uid="{C5C55DDC-A4CF-4AAF-B3C9-F587419E48AC}"/>
    <cellStyle name="Comma 59 5" xfId="1011" xr:uid="{B1CC76E6-672A-4488-B7BD-A7D12EE2692C}"/>
    <cellStyle name="Comma 6" xfId="210" xr:uid="{00000000-0005-0000-0000-0000D1000000}"/>
    <cellStyle name="Comma 6 2" xfId="876" xr:uid="{E283A24A-5E47-4285-95F0-A5ACA1EC9DC3}"/>
    <cellStyle name="Comma 6 3" xfId="715" xr:uid="{5C2FF568-9051-454A-A798-DF5F491E842B}"/>
    <cellStyle name="Comma 60" xfId="211" xr:uid="{00000000-0005-0000-0000-0000D2000000}"/>
    <cellStyle name="Comma 60 2" xfId="877" xr:uid="{D75EC6FA-CD96-4F1F-85B3-D6339BC41764}"/>
    <cellStyle name="Comma 60 3" xfId="716" xr:uid="{5280E578-C720-4303-979D-8D7B303D154E}"/>
    <cellStyle name="Comma 60 4" xfId="959" xr:uid="{A209384D-A1FB-467A-81ED-11B65DBD6BD2}"/>
    <cellStyle name="Comma 60 5" xfId="1012" xr:uid="{856EC2B7-F55C-469D-9A4C-BD93465AA380}"/>
    <cellStyle name="Comma 61" xfId="212" xr:uid="{00000000-0005-0000-0000-0000D3000000}"/>
    <cellStyle name="Comma 61 2" xfId="878" xr:uid="{F01484C6-2AF5-4992-AE3A-0EBEE8682EC3}"/>
    <cellStyle name="Comma 61 3" xfId="717" xr:uid="{B8DD96D1-EBB6-4F62-B14F-F4A03DCB9559}"/>
    <cellStyle name="Comma 61 4" xfId="960" xr:uid="{847F0123-357E-43CE-9335-7AF9BA17EDA9}"/>
    <cellStyle name="Comma 61 5" xfId="1013" xr:uid="{0E1D641E-29A4-4559-8DF1-FF37F0EA4CF2}"/>
    <cellStyle name="Comma 62" xfId="213" xr:uid="{00000000-0005-0000-0000-0000D4000000}"/>
    <cellStyle name="Comma 62 2" xfId="879" xr:uid="{63A0CC35-143D-4983-9689-5B647C3EE6A3}"/>
    <cellStyle name="Comma 62 3" xfId="718" xr:uid="{36641896-2D71-4F6D-87C7-F023F28925E7}"/>
    <cellStyle name="Comma 62 4" xfId="961" xr:uid="{E5797275-F504-4B57-8468-16B3108CEE4D}"/>
    <cellStyle name="Comma 62 5" xfId="1014" xr:uid="{2A98B7E2-E385-4798-9BFE-A4D636731505}"/>
    <cellStyle name="Comma 63" xfId="214" xr:uid="{00000000-0005-0000-0000-0000D5000000}"/>
    <cellStyle name="Comma 63 2" xfId="880" xr:uid="{38B0DA59-25CB-412C-B774-DCD932B0229D}"/>
    <cellStyle name="Comma 63 3" xfId="719" xr:uid="{2FC42335-1706-4271-82AF-BB9F190EFBCE}"/>
    <cellStyle name="Comma 63 4" xfId="962" xr:uid="{92B084BE-E2F3-41C7-B178-18202554EE23}"/>
    <cellStyle name="Comma 63 5" xfId="1015" xr:uid="{3A691277-ECF1-49B5-BB6D-010BEB1BDA61}"/>
    <cellStyle name="Comma 64" xfId="215" xr:uid="{00000000-0005-0000-0000-0000D6000000}"/>
    <cellStyle name="Comma 64 2" xfId="881" xr:uid="{D346B22E-FEF8-4B9D-AEF3-D8C3C57B9DE0}"/>
    <cellStyle name="Comma 64 3" xfId="720" xr:uid="{7B801D82-C4EE-40F4-9186-469082E3680C}"/>
    <cellStyle name="Comma 64 4" xfId="963" xr:uid="{F83E1E5C-92C4-4166-95FC-BABB86623DE9}"/>
    <cellStyle name="Comma 64 5" xfId="1016" xr:uid="{38F82705-F899-4C45-9A80-BFF6D1205A47}"/>
    <cellStyle name="Comma 65" xfId="216" xr:uid="{00000000-0005-0000-0000-0000D7000000}"/>
    <cellStyle name="Comma 65 2" xfId="882" xr:uid="{9B8006B7-6D91-4869-8342-91437E8C6D92}"/>
    <cellStyle name="Comma 65 3" xfId="721" xr:uid="{623654CB-6BCD-4EB1-B693-D74C41BFAF6C}"/>
    <cellStyle name="Comma 65 4" xfId="964" xr:uid="{F9C5EB87-9DD0-4D49-8ABA-F60AC4AEAC2D}"/>
    <cellStyle name="Comma 65 5" xfId="1017" xr:uid="{8360F7AE-75D2-489A-AF07-A13F3A647D49}"/>
    <cellStyle name="Comma 66" xfId="217" xr:uid="{00000000-0005-0000-0000-0000D8000000}"/>
    <cellStyle name="Comma 66 2" xfId="883" xr:uid="{CD36099A-6C46-4F4B-8195-3E23A202BD10}"/>
    <cellStyle name="Comma 66 3" xfId="722" xr:uid="{93A07485-AD83-4FEE-B595-0C8C68262F0A}"/>
    <cellStyle name="Comma 66 4" xfId="965" xr:uid="{825ECC34-16C7-416D-9463-C094E9BA39BB}"/>
    <cellStyle name="Comma 66 5" xfId="1018" xr:uid="{813D6288-0A2E-4BCE-A751-9EB6FF95C23A}"/>
    <cellStyle name="Comma 67" xfId="218" xr:uid="{00000000-0005-0000-0000-0000D9000000}"/>
    <cellStyle name="Comma 67 2" xfId="884" xr:uid="{F411CE61-A700-4EA2-8F72-001F306F744A}"/>
    <cellStyle name="Comma 67 3" xfId="723" xr:uid="{6E1FD083-C10F-4A33-B5FD-ADFD215E3DAD}"/>
    <cellStyle name="Comma 67 4" xfId="966" xr:uid="{E2191993-B14A-4C0B-91B9-B70F55623E6F}"/>
    <cellStyle name="Comma 67 5" xfId="1019" xr:uid="{2F85BE2F-93DA-4ADD-8CC6-5AAD2589D9A0}"/>
    <cellStyle name="Comma 68" xfId="219" xr:uid="{00000000-0005-0000-0000-0000DA000000}"/>
    <cellStyle name="Comma 68 2" xfId="885" xr:uid="{C469BE6C-AC5F-4D48-96C3-4E365757B340}"/>
    <cellStyle name="Comma 68 3" xfId="724" xr:uid="{5BAC88C9-D249-4407-BAF8-AF5DFF519D17}"/>
    <cellStyle name="Comma 68 4" xfId="967" xr:uid="{7EFA950B-B7A6-4495-BA69-94759FB72050}"/>
    <cellStyle name="Comma 68 5" xfId="1020" xr:uid="{5FDDB93F-98CD-4D22-9907-D65427DA54AE}"/>
    <cellStyle name="Comma 69" xfId="220" xr:uid="{00000000-0005-0000-0000-0000DB000000}"/>
    <cellStyle name="Comma 69 2" xfId="886" xr:uid="{3592B177-0319-475F-9C10-8B785DF5F72F}"/>
    <cellStyle name="Comma 69 3" xfId="725" xr:uid="{5625DCD6-63AB-4BCA-83BE-F0B5BEBA42B0}"/>
    <cellStyle name="Comma 7" xfId="221" xr:uid="{00000000-0005-0000-0000-0000DC000000}"/>
    <cellStyle name="Comma 7 2" xfId="887" xr:uid="{442CBDD5-2B70-4C67-A5DC-B3F975BC1F98}"/>
    <cellStyle name="Comma 7 3" xfId="726" xr:uid="{E0BAD1A1-B20D-420C-8D25-4F9AD5997E2D}"/>
    <cellStyle name="Comma 70" xfId="222" xr:uid="{00000000-0005-0000-0000-0000DD000000}"/>
    <cellStyle name="Comma 70 2" xfId="888" xr:uid="{3E7795C9-5535-4E29-AC93-A400D3863A3A}"/>
    <cellStyle name="Comma 70 3" xfId="727" xr:uid="{CCD92576-F7C9-46B8-9C6A-C22985B17E02}"/>
    <cellStyle name="Comma 71" xfId="223" xr:uid="{00000000-0005-0000-0000-0000DE000000}"/>
    <cellStyle name="Comma 71 2" xfId="889" xr:uid="{8CBD486F-E6D3-4031-B78D-DC34C08143C4}"/>
    <cellStyle name="Comma 71 3" xfId="728" xr:uid="{6F277ED2-9DAA-4112-8081-1B3579B3D57E}"/>
    <cellStyle name="Comma 72" xfId="224" xr:uid="{00000000-0005-0000-0000-0000DF000000}"/>
    <cellStyle name="Comma 72 2" xfId="890" xr:uid="{017CCA43-50E3-41A8-A5CB-11F70801B3C5}"/>
    <cellStyle name="Comma 72 3" xfId="729" xr:uid="{8458FF79-21A7-4F22-8759-AC97D3D1F2FF}"/>
    <cellStyle name="Comma 73" xfId="225" xr:uid="{00000000-0005-0000-0000-0000E0000000}"/>
    <cellStyle name="Comma 73 2" xfId="891" xr:uid="{98E4336C-E52D-4902-AACA-99AC61EC3B16}"/>
    <cellStyle name="Comma 73 3" xfId="730" xr:uid="{B073478E-EB67-4E83-B02A-398FBA768794}"/>
    <cellStyle name="Comma 74" xfId="226" xr:uid="{00000000-0005-0000-0000-0000E1000000}"/>
    <cellStyle name="Comma 74 2" xfId="892" xr:uid="{3D97A10A-F9BD-4FE5-8C73-1342FB32ECBF}"/>
    <cellStyle name="Comma 74 3" xfId="731" xr:uid="{2670F596-A541-46B2-AD3A-5660F110354D}"/>
    <cellStyle name="Comma 75" xfId="227" xr:uid="{00000000-0005-0000-0000-0000E2000000}"/>
    <cellStyle name="Comma 75 2" xfId="893" xr:uid="{262EDF72-4428-4810-B8CB-6A4A1D33C6A6}"/>
    <cellStyle name="Comma 75 3" xfId="732" xr:uid="{EEB7CB48-C5A9-4D41-9ACF-C1476F26CFBE}"/>
    <cellStyle name="Comma 76" xfId="228" xr:uid="{00000000-0005-0000-0000-0000E3000000}"/>
    <cellStyle name="Comma 76 2" xfId="894" xr:uid="{7D1D2A0A-AB53-49CC-BA1F-035C522966A8}"/>
    <cellStyle name="Comma 76 3" xfId="733" xr:uid="{DBBB73EF-774C-4EFB-8D84-D4F9C266AEDB}"/>
    <cellStyle name="Comma 77" xfId="229" xr:uid="{00000000-0005-0000-0000-0000E4000000}"/>
    <cellStyle name="Comma 77 2" xfId="895" xr:uid="{1E7A14BC-B468-4DF8-A036-E02713F58ACE}"/>
    <cellStyle name="Comma 77 3" xfId="734" xr:uid="{D243EF0D-55B5-4F1C-8C97-667AD2B388E5}"/>
    <cellStyle name="Comma 78" xfId="230" xr:uid="{00000000-0005-0000-0000-0000E5000000}"/>
    <cellStyle name="Comma 78 2" xfId="896" xr:uid="{23D16BA0-19F1-492C-983A-52560BF1D9DF}"/>
    <cellStyle name="Comma 78 3" xfId="735" xr:uid="{5829335E-8925-485A-9016-329D82433410}"/>
    <cellStyle name="Comma 79" xfId="231" xr:uid="{00000000-0005-0000-0000-0000E6000000}"/>
    <cellStyle name="Comma 79 2" xfId="897" xr:uid="{57586B33-CEEA-4996-AF92-EF216DCD3197}"/>
    <cellStyle name="Comma 79 3" xfId="736" xr:uid="{265E9D1D-AC22-4EB9-8F13-F9FBF4326722}"/>
    <cellStyle name="Comma 8" xfId="232" xr:uid="{00000000-0005-0000-0000-0000E7000000}"/>
    <cellStyle name="Comma 8 2" xfId="898" xr:uid="{7C6AE277-FF78-4808-9210-A84FB4884E4E}"/>
    <cellStyle name="Comma 8 3" xfId="737" xr:uid="{84594E54-7EAA-4E86-BD6B-4B951480CBB5}"/>
    <cellStyle name="Comma 80" xfId="233" xr:uid="{00000000-0005-0000-0000-0000E8000000}"/>
    <cellStyle name="Comma 80 2" xfId="899" xr:uid="{D86B2973-8125-48C4-B5CF-E3A0EBCD8F69}"/>
    <cellStyle name="Comma 80 3" xfId="738" xr:uid="{53588646-43CB-45B1-8EAB-64F99B15CE76}"/>
    <cellStyle name="Comma 81" xfId="234" xr:uid="{00000000-0005-0000-0000-0000E9000000}"/>
    <cellStyle name="Comma 81 2" xfId="900" xr:uid="{A7579B61-9989-43C0-AA8E-048E486CBE1E}"/>
    <cellStyle name="Comma 81 3" xfId="739" xr:uid="{E360563E-0853-4C01-9447-F95D126A4B18}"/>
    <cellStyle name="Comma 82" xfId="235" xr:uid="{00000000-0005-0000-0000-0000EA000000}"/>
    <cellStyle name="Comma 82 2" xfId="901" xr:uid="{2490818C-F356-4823-BA59-8F1D1327E15F}"/>
    <cellStyle name="Comma 82 3" xfId="740" xr:uid="{D3691387-B5E4-4764-BF13-9DF5794117DC}"/>
    <cellStyle name="Comma 83" xfId="236" xr:uid="{00000000-0005-0000-0000-0000EB000000}"/>
    <cellStyle name="Comma 83 2" xfId="902" xr:uid="{0495FB17-CA84-4099-972C-5A60F2385970}"/>
    <cellStyle name="Comma 83 3" xfId="741" xr:uid="{1B7C7FC1-1AB7-46E7-8CB8-683145E2E782}"/>
    <cellStyle name="Comma 84" xfId="237" xr:uid="{00000000-0005-0000-0000-0000EC000000}"/>
    <cellStyle name="Comma 84 2" xfId="903" xr:uid="{B922A885-C0DC-46FD-B8B1-7243D2832274}"/>
    <cellStyle name="Comma 84 3" xfId="742" xr:uid="{9E898A0D-2137-4AB0-99E5-1B29DBBD7C15}"/>
    <cellStyle name="Comma 85" xfId="238" xr:uid="{00000000-0005-0000-0000-0000ED000000}"/>
    <cellStyle name="Comma 85 2" xfId="904" xr:uid="{2C3A9947-5542-42EE-9829-1B71666820C6}"/>
    <cellStyle name="Comma 85 3" xfId="743" xr:uid="{2B84F39D-8A44-49B3-878A-057BDF3B327E}"/>
    <cellStyle name="Comma 86" xfId="239" xr:uid="{00000000-0005-0000-0000-0000EE000000}"/>
    <cellStyle name="Comma 86 2" xfId="905" xr:uid="{825326B2-664B-442C-A249-52DF9E3EDE68}"/>
    <cellStyle name="Comma 86 3" xfId="744" xr:uid="{0D65F037-BC6C-4F5E-875B-7AA1A3C62CF7}"/>
    <cellStyle name="Comma 87" xfId="240" xr:uid="{00000000-0005-0000-0000-0000EF000000}"/>
    <cellStyle name="Comma 87 2" xfId="906" xr:uid="{E0F8FE20-5473-42D3-8102-6484BAE55B6F}"/>
    <cellStyle name="Comma 87 3" xfId="745" xr:uid="{9B189C49-BCD7-4B5A-A2C0-C9F604F08C07}"/>
    <cellStyle name="Comma 88" xfId="241" xr:uid="{00000000-0005-0000-0000-0000F0000000}"/>
    <cellStyle name="Comma 88 2" xfId="907" xr:uid="{2D195AAC-4DE2-4586-8491-6E8F76DD4CA0}"/>
    <cellStyle name="Comma 88 3" xfId="746" xr:uid="{348B4FC5-EF8E-42DE-9B15-DBB7C0ACC962}"/>
    <cellStyle name="Comma 89" xfId="242" xr:uid="{00000000-0005-0000-0000-0000F1000000}"/>
    <cellStyle name="Comma 89 2" xfId="908" xr:uid="{D43B079A-06F8-48DF-A20E-89039A54655F}"/>
    <cellStyle name="Comma 89 3" xfId="747" xr:uid="{BEDC65FE-0C54-4C19-AFE3-11A6799C0261}"/>
    <cellStyle name="Comma 9" xfId="243" xr:uid="{00000000-0005-0000-0000-0000F2000000}"/>
    <cellStyle name="Comma 9 2" xfId="909" xr:uid="{55EF0B22-2CCE-4E8A-AC69-44E5ABFD87B7}"/>
    <cellStyle name="Comma 9 3" xfId="748" xr:uid="{B8F7821E-D38C-451A-ABA2-02E93185F5C1}"/>
    <cellStyle name="Comma 90" xfId="244" xr:uid="{00000000-0005-0000-0000-0000F3000000}"/>
    <cellStyle name="Comma 90 2" xfId="910" xr:uid="{9F84DC81-9143-473C-A872-9126249A2502}"/>
    <cellStyle name="Comma 90 3" xfId="749" xr:uid="{889BB454-9A7C-4BAB-8E5D-4C5596E4E1C1}"/>
    <cellStyle name="Comma 91" xfId="245" xr:uid="{00000000-0005-0000-0000-0000F4000000}"/>
    <cellStyle name="Comma 91 2" xfId="911" xr:uid="{B02F6182-D314-43EC-8B8E-586FA13AA4E3}"/>
    <cellStyle name="Comma 91 3" xfId="750" xr:uid="{96F9A64F-AD9B-4B69-8F52-3361406B7DD2}"/>
    <cellStyle name="Comma 92" xfId="246" xr:uid="{00000000-0005-0000-0000-0000F5000000}"/>
    <cellStyle name="Comma 92 2" xfId="912" xr:uid="{F051CBE8-8AE0-48F5-8E35-5A8E65F426EF}"/>
    <cellStyle name="Comma 92 3" xfId="751" xr:uid="{0275E10C-292E-408E-B5F7-F0EBD4F3A375}"/>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914" xr:uid="{D4BAD775-651A-4B16-AF31-C6E6022BF7AE}"/>
    <cellStyle name="Hyperlink 8" xfId="753" xr:uid="{CB2D2B68-1154-4445-9C69-19AA83D337D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913" xr:uid="{AF24B0FB-7DD8-4346-B842-A5B0F20C0269}"/>
    <cellStyle name="Normal 9 3" xfId="752" xr:uid="{97CE8719-B6F1-40F8-A392-9720E52CF5C5}"/>
    <cellStyle name="Normal 9 4" xfId="968" xr:uid="{7BD4BDBD-E65C-4532-A9C0-0AC6946FF32B}"/>
    <cellStyle name="Normal 9 5" xfId="1021" xr:uid="{DAD19925-29E3-4A3B-A2D1-757D7F1A41FE}"/>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 name="超链接" xfId="915" xr:uid="{64915DCA-9EEC-42D7-ACA0-567AC94F50C3}"/>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2395946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1824816</xdr:colOff>
      <xdr:row>2</xdr:row>
      <xdr:rowOff>987540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uality@pickeringrela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ickeringrelay.com/quality-assurance/" TargetMode="External"/><Relationship Id="rId4" Type="http://schemas.openxmlformats.org/officeDocument/2006/relationships/hyperlink" Target="mailto:quality@pickeringrela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0"/>
      <c r="B2" s="5" t="s">
        <v>837</v>
      </c>
      <c r="C2" s="3"/>
      <c r="D2" s="175"/>
      <c r="E2" s="3"/>
      <c r="F2" s="3"/>
      <c r="G2" s="25"/>
    </row>
    <row r="3" spans="1:7">
      <c r="A3" s="310"/>
      <c r="B3" s="3" t="s">
        <v>829</v>
      </c>
      <c r="C3" s="5"/>
      <c r="D3" s="176"/>
      <c r="E3" s="3"/>
      <c r="F3" s="5"/>
      <c r="G3" s="25"/>
    </row>
    <row r="4" spans="1:7" ht="15.75">
      <c r="A4" s="310"/>
      <c r="B4" s="30" t="s">
        <v>839</v>
      </c>
      <c r="C4" s="6"/>
      <c r="D4" s="177"/>
      <c r="E4" s="3"/>
      <c r="F4" s="6"/>
      <c r="G4" s="25"/>
    </row>
    <row r="5" spans="1:7">
      <c r="A5" s="310"/>
      <c r="B5" s="29" t="s">
        <v>1030</v>
      </c>
      <c r="C5" s="4"/>
      <c r="D5" s="178"/>
      <c r="E5" s="3"/>
      <c r="F5" s="4"/>
      <c r="G5" s="25"/>
    </row>
    <row r="6" spans="1:7">
      <c r="A6" s="310"/>
      <c r="B6" s="3"/>
      <c r="C6" s="3"/>
      <c r="D6" s="175"/>
      <c r="E6" s="3"/>
      <c r="F6" s="3"/>
      <c r="G6" s="25"/>
    </row>
    <row r="7" spans="1:7">
      <c r="A7" s="310"/>
      <c r="B7" s="3"/>
      <c r="C7" s="3"/>
      <c r="D7" s="175"/>
      <c r="E7" s="3"/>
      <c r="F7" s="3"/>
      <c r="G7" s="25"/>
    </row>
    <row r="8" spans="1:7">
      <c r="A8" s="310"/>
      <c r="B8" s="3"/>
      <c r="C8" s="3"/>
      <c r="D8" s="175"/>
      <c r="E8" s="3"/>
      <c r="F8" s="3"/>
      <c r="G8" s="25"/>
    </row>
    <row r="9" spans="1:7">
      <c r="A9" s="310"/>
      <c r="B9" s="313" t="s">
        <v>840</v>
      </c>
      <c r="C9" s="313"/>
      <c r="D9" s="313"/>
      <c r="E9" s="313"/>
      <c r="F9" s="313"/>
      <c r="G9" s="25"/>
    </row>
    <row r="10" spans="1:7" ht="27" customHeight="1">
      <c r="A10" s="310"/>
      <c r="B10" s="314" t="s">
        <v>434</v>
      </c>
      <c r="C10" s="314"/>
      <c r="D10" s="314"/>
      <c r="E10" s="314"/>
      <c r="F10" s="314"/>
      <c r="G10" s="25"/>
    </row>
    <row r="11" spans="1:7" ht="27" customHeight="1">
      <c r="A11" s="310"/>
      <c r="B11" s="315"/>
      <c r="C11" s="315"/>
      <c r="D11" s="315"/>
      <c r="E11" s="315"/>
      <c r="F11" s="315"/>
      <c r="G11" s="25"/>
    </row>
    <row r="12" spans="1:7">
      <c r="A12" s="310"/>
      <c r="B12" s="31" t="s">
        <v>838</v>
      </c>
      <c r="C12" s="32" t="s">
        <v>841</v>
      </c>
      <c r="D12" s="179" t="s">
        <v>842</v>
      </c>
      <c r="E12" s="32" t="s">
        <v>608</v>
      </c>
      <c r="F12" s="32" t="s">
        <v>609</v>
      </c>
      <c r="G12" s="25"/>
    </row>
    <row r="13" spans="1:7" ht="33.75">
      <c r="A13" s="310"/>
      <c r="B13" s="2">
        <v>1</v>
      </c>
      <c r="C13" s="27" t="s">
        <v>1078</v>
      </c>
      <c r="D13" s="28" t="s">
        <v>866</v>
      </c>
      <c r="E13" s="163" t="s">
        <v>843</v>
      </c>
      <c r="F13" s="163"/>
      <c r="G13" s="25"/>
    </row>
    <row r="14" spans="1:7" ht="33.75">
      <c r="A14" s="310"/>
      <c r="B14" s="2">
        <v>2</v>
      </c>
      <c r="C14" s="27" t="s">
        <v>1078</v>
      </c>
      <c r="D14" s="28" t="s">
        <v>1015</v>
      </c>
      <c r="E14" s="163" t="s">
        <v>526</v>
      </c>
      <c r="F14" s="163" t="s">
        <v>527</v>
      </c>
      <c r="G14" s="25"/>
    </row>
    <row r="15" spans="1:7" ht="89.1" customHeight="1">
      <c r="A15" s="310"/>
      <c r="B15" s="316">
        <v>2.0099999999999998</v>
      </c>
      <c r="C15" s="307" t="s">
        <v>1078</v>
      </c>
      <c r="D15" s="319" t="s">
        <v>2229</v>
      </c>
      <c r="E15" s="164" t="s">
        <v>610</v>
      </c>
      <c r="F15" s="164" t="s">
        <v>613</v>
      </c>
      <c r="G15" s="25"/>
    </row>
    <row r="16" spans="1:7" ht="99" customHeight="1">
      <c r="A16" s="310"/>
      <c r="B16" s="317"/>
      <c r="C16" s="308"/>
      <c r="D16" s="320"/>
      <c r="E16" s="165"/>
      <c r="F16" s="165" t="s">
        <v>611</v>
      </c>
      <c r="G16" s="25"/>
    </row>
    <row r="17" spans="1:7" ht="63" customHeight="1">
      <c r="A17" s="310"/>
      <c r="B17" s="318"/>
      <c r="C17" s="309"/>
      <c r="D17" s="321"/>
      <c r="E17" s="27"/>
      <c r="F17" s="27" t="s">
        <v>612</v>
      </c>
      <c r="G17" s="25"/>
    </row>
    <row r="18" spans="1:7" ht="117" customHeight="1">
      <c r="A18" s="310"/>
      <c r="B18" s="316">
        <v>2.02</v>
      </c>
      <c r="C18" s="307" t="s">
        <v>1078</v>
      </c>
      <c r="D18" s="319" t="s">
        <v>2230</v>
      </c>
      <c r="E18" s="164" t="s">
        <v>435</v>
      </c>
      <c r="F18" s="164" t="s">
        <v>521</v>
      </c>
      <c r="G18" s="25"/>
    </row>
    <row r="19" spans="1:7" ht="71.099999999999994" customHeight="1">
      <c r="A19" s="310"/>
      <c r="B19" s="317"/>
      <c r="C19" s="308"/>
      <c r="D19" s="320"/>
      <c r="E19" s="165" t="s">
        <v>525</v>
      </c>
      <c r="F19" s="165" t="s">
        <v>436</v>
      </c>
      <c r="G19" s="25"/>
    </row>
    <row r="20" spans="1:7" ht="90.75" customHeight="1">
      <c r="A20" s="310"/>
      <c r="B20" s="317"/>
      <c r="C20" s="308"/>
      <c r="D20" s="320"/>
      <c r="E20" s="165"/>
      <c r="F20" s="165" t="s">
        <v>615</v>
      </c>
      <c r="G20" s="25"/>
    </row>
    <row r="21" spans="1:7" ht="74.25" customHeight="1">
      <c r="A21" s="310"/>
      <c r="B21" s="318"/>
      <c r="C21" s="309"/>
      <c r="D21" s="321"/>
      <c r="E21" s="27"/>
      <c r="F21" s="27" t="s">
        <v>614</v>
      </c>
      <c r="G21" s="25"/>
    </row>
    <row r="22" spans="1:7" ht="90" customHeight="1">
      <c r="A22" s="310"/>
      <c r="B22" s="325">
        <v>2.0299999999999998</v>
      </c>
      <c r="C22" s="325" t="s">
        <v>812</v>
      </c>
      <c r="D22" s="304" t="s">
        <v>2231</v>
      </c>
      <c r="E22" s="307" t="s">
        <v>433</v>
      </c>
      <c r="F22" s="164" t="s">
        <v>456</v>
      </c>
      <c r="G22" s="25"/>
    </row>
    <row r="23" spans="1:7" ht="109.5" customHeight="1">
      <c r="A23" s="310"/>
      <c r="B23" s="326"/>
      <c r="C23" s="326"/>
      <c r="D23" s="305"/>
      <c r="E23" s="308"/>
      <c r="F23" s="165" t="s">
        <v>813</v>
      </c>
      <c r="G23" s="25"/>
    </row>
    <row r="24" spans="1:7" ht="74.25" customHeight="1">
      <c r="A24" s="310"/>
      <c r="B24" s="327"/>
      <c r="C24" s="327"/>
      <c r="D24" s="306"/>
      <c r="E24" s="309"/>
      <c r="F24" s="27" t="s">
        <v>432</v>
      </c>
      <c r="G24" s="25"/>
    </row>
    <row r="25" spans="1:7" ht="72" customHeight="1">
      <c r="A25" s="310"/>
      <c r="B25" s="2" t="s">
        <v>454</v>
      </c>
      <c r="C25" s="27" t="s">
        <v>455</v>
      </c>
      <c r="D25" s="28" t="s">
        <v>2232</v>
      </c>
      <c r="E25" s="27" t="s">
        <v>2227</v>
      </c>
      <c r="F25" s="27" t="s">
        <v>457</v>
      </c>
      <c r="G25" s="25"/>
    </row>
    <row r="26" spans="1:7" ht="98.1" customHeight="1">
      <c r="A26" s="310"/>
      <c r="B26" s="322">
        <v>3</v>
      </c>
      <c r="C26" s="316" t="s">
        <v>67</v>
      </c>
      <c r="D26" s="319" t="s">
        <v>2233</v>
      </c>
      <c r="E26" s="307" t="s">
        <v>0</v>
      </c>
      <c r="F26" s="164" t="s">
        <v>61</v>
      </c>
      <c r="G26" s="25"/>
    </row>
    <row r="27" spans="1:7" ht="90" customHeight="1">
      <c r="A27" s="310"/>
      <c r="B27" s="323"/>
      <c r="C27" s="317"/>
      <c r="D27" s="320"/>
      <c r="E27" s="308"/>
      <c r="F27" s="165" t="s">
        <v>56</v>
      </c>
      <c r="G27" s="25"/>
    </row>
    <row r="28" spans="1:7" ht="19.350000000000001" customHeight="1">
      <c r="A28" s="310"/>
      <c r="B28" s="323"/>
      <c r="C28" s="317"/>
      <c r="D28" s="320"/>
      <c r="E28" s="308"/>
      <c r="F28" s="165" t="s">
        <v>57</v>
      </c>
      <c r="G28" s="25"/>
    </row>
    <row r="29" spans="1:7" ht="74.650000000000006" customHeight="1">
      <c r="A29" s="310"/>
      <c r="B29" s="323"/>
      <c r="C29" s="317"/>
      <c r="D29" s="320"/>
      <c r="E29" s="308"/>
      <c r="F29" s="165" t="s">
        <v>58</v>
      </c>
      <c r="G29" s="25"/>
    </row>
    <row r="30" spans="1:7" ht="62.65" customHeight="1">
      <c r="A30" s="310"/>
      <c r="B30" s="323"/>
      <c r="C30" s="317"/>
      <c r="D30" s="320"/>
      <c r="E30" s="308"/>
      <c r="F30" s="165" t="s">
        <v>59</v>
      </c>
      <c r="G30" s="25"/>
    </row>
    <row r="31" spans="1:7" ht="81" customHeight="1">
      <c r="A31" s="310"/>
      <c r="B31" s="323"/>
      <c r="C31" s="317"/>
      <c r="D31" s="320"/>
      <c r="E31" s="308"/>
      <c r="F31" s="165" t="s">
        <v>60</v>
      </c>
      <c r="G31" s="25"/>
    </row>
    <row r="32" spans="1:7" ht="48.75" customHeight="1">
      <c r="A32" s="310"/>
      <c r="B32" s="323"/>
      <c r="C32" s="317"/>
      <c r="D32" s="320"/>
      <c r="E32" s="308"/>
      <c r="F32" s="165" t="s">
        <v>63</v>
      </c>
      <c r="G32" s="25"/>
    </row>
    <row r="33" spans="1:7" ht="98.65" customHeight="1">
      <c r="A33" s="310"/>
      <c r="B33" s="323"/>
      <c r="C33" s="317"/>
      <c r="D33" s="320"/>
      <c r="E33" s="308"/>
      <c r="F33" s="165" t="s">
        <v>62</v>
      </c>
      <c r="G33" s="25"/>
    </row>
    <row r="34" spans="1:7" ht="89.1" customHeight="1">
      <c r="A34" s="310"/>
      <c r="B34" s="323"/>
      <c r="C34" s="317"/>
      <c r="D34" s="320"/>
      <c r="E34" s="308"/>
      <c r="F34" s="165" t="s">
        <v>64</v>
      </c>
      <c r="G34" s="25"/>
    </row>
    <row r="35" spans="1:7" ht="29.1" customHeight="1">
      <c r="A35" s="310"/>
      <c r="B35" s="323"/>
      <c r="C35" s="317"/>
      <c r="D35" s="320"/>
      <c r="E35" s="308"/>
      <c r="F35" s="165" t="s">
        <v>65</v>
      </c>
      <c r="G35" s="25"/>
    </row>
    <row r="36" spans="1:7" ht="126.75">
      <c r="A36" s="310"/>
      <c r="B36" s="324"/>
      <c r="C36" s="318"/>
      <c r="D36" s="321"/>
      <c r="E36" s="309"/>
      <c r="F36" s="166" t="s">
        <v>66</v>
      </c>
      <c r="G36" s="25"/>
    </row>
    <row r="37" spans="1:7" ht="112.5">
      <c r="A37" s="310"/>
      <c r="B37" s="141">
        <v>3.01</v>
      </c>
      <c r="C37" s="142" t="s">
        <v>67</v>
      </c>
      <c r="D37" s="28" t="s">
        <v>2234</v>
      </c>
      <c r="E37" s="167" t="s">
        <v>1316</v>
      </c>
      <c r="F37" s="168" t="s">
        <v>1420</v>
      </c>
      <c r="G37" s="25"/>
    </row>
    <row r="38" spans="1:7" ht="101.25">
      <c r="A38" s="310"/>
      <c r="B38" s="141">
        <v>3.02</v>
      </c>
      <c r="C38" s="142" t="s">
        <v>1349</v>
      </c>
      <c r="D38" s="28" t="s">
        <v>2235</v>
      </c>
      <c r="E38" s="167" t="s">
        <v>1364</v>
      </c>
      <c r="F38" s="168" t="s">
        <v>1421</v>
      </c>
      <c r="G38" s="25"/>
    </row>
    <row r="39" spans="1:7" ht="101.25">
      <c r="A39" s="310"/>
      <c r="B39" s="150">
        <v>4</v>
      </c>
      <c r="C39" s="149" t="s">
        <v>1517</v>
      </c>
      <c r="D39" s="28" t="s">
        <v>2236</v>
      </c>
      <c r="E39" s="27" t="s">
        <v>2182</v>
      </c>
      <c r="F39" s="27" t="s">
        <v>1518</v>
      </c>
      <c r="G39" s="25"/>
    </row>
    <row r="40" spans="1:7" ht="56.25">
      <c r="A40" s="310"/>
      <c r="B40" s="141">
        <v>4.01</v>
      </c>
      <c r="C40" s="149" t="s">
        <v>1517</v>
      </c>
      <c r="D40" s="28" t="s">
        <v>2238</v>
      </c>
      <c r="E40" s="27" t="s">
        <v>2194</v>
      </c>
      <c r="F40" s="27" t="s">
        <v>2198</v>
      </c>
      <c r="G40" s="25"/>
    </row>
    <row r="41" spans="1:7" ht="56.25">
      <c r="A41" s="310"/>
      <c r="B41" s="141" t="s">
        <v>2225</v>
      </c>
      <c r="C41" s="149" t="s">
        <v>1517</v>
      </c>
      <c r="D41" s="28" t="s">
        <v>2237</v>
      </c>
      <c r="E41" s="27" t="s">
        <v>2228</v>
      </c>
      <c r="F41" s="27" t="s">
        <v>2226</v>
      </c>
      <c r="G41" s="25"/>
    </row>
    <row r="42" spans="1:7" ht="56.25">
      <c r="A42" s="310"/>
      <c r="B42" s="141" t="s">
        <v>2259</v>
      </c>
      <c r="C42" s="149" t="s">
        <v>1517</v>
      </c>
      <c r="D42" s="28" t="s">
        <v>2264</v>
      </c>
      <c r="E42" s="27" t="s">
        <v>2227</v>
      </c>
      <c r="F42" s="27" t="s">
        <v>2260</v>
      </c>
      <c r="G42" s="25"/>
    </row>
    <row r="43" spans="1:7" ht="123.75">
      <c r="A43" s="310"/>
      <c r="B43" s="160">
        <v>4.0999999999999996</v>
      </c>
      <c r="C43" s="149" t="s">
        <v>2263</v>
      </c>
      <c r="D43" s="161">
        <v>42867</v>
      </c>
      <c r="E43" s="169" t="s">
        <v>2266</v>
      </c>
      <c r="F43" s="27" t="s">
        <v>2265</v>
      </c>
      <c r="G43" s="25"/>
    </row>
    <row r="44" spans="1:7" ht="78.75">
      <c r="A44" s="310"/>
      <c r="B44" s="160">
        <v>4.2</v>
      </c>
      <c r="C44" s="149" t="s">
        <v>2263</v>
      </c>
      <c r="D44" s="161">
        <v>42704</v>
      </c>
      <c r="E44" s="169" t="s">
        <v>2462</v>
      </c>
      <c r="F44" s="27" t="s">
        <v>2437</v>
      </c>
      <c r="G44" s="25"/>
    </row>
    <row r="45" spans="1:7" ht="157.5">
      <c r="A45" s="310"/>
      <c r="B45" s="202">
        <v>5</v>
      </c>
      <c r="C45" s="149" t="s">
        <v>2263</v>
      </c>
      <c r="D45" s="161">
        <v>42867</v>
      </c>
      <c r="E45" s="169" t="s">
        <v>12683</v>
      </c>
      <c r="F45" s="27" t="s">
        <v>12405</v>
      </c>
      <c r="G45" s="25"/>
    </row>
    <row r="46" spans="1:7" ht="45">
      <c r="A46" s="310"/>
      <c r="B46" s="160">
        <v>5.01</v>
      </c>
      <c r="C46" s="149" t="s">
        <v>2263</v>
      </c>
      <c r="D46" s="161">
        <v>42907</v>
      </c>
      <c r="E46" s="169" t="s">
        <v>15484</v>
      </c>
      <c r="F46" s="27" t="s">
        <v>12405</v>
      </c>
      <c r="G46" s="25"/>
    </row>
    <row r="47" spans="1:7" ht="67.5">
      <c r="A47" s="310"/>
      <c r="B47" s="160">
        <v>5.0999999999999996</v>
      </c>
      <c r="C47" s="149" t="s">
        <v>2263</v>
      </c>
      <c r="D47" s="161">
        <v>43070</v>
      </c>
      <c r="E47" s="169" t="s">
        <v>12893</v>
      </c>
      <c r="F47" s="27" t="s">
        <v>12894</v>
      </c>
      <c r="G47" s="25"/>
    </row>
    <row r="48" spans="1:7" ht="56.25">
      <c r="A48" s="310"/>
      <c r="B48" s="160">
        <v>5.1100000000000003</v>
      </c>
      <c r="C48" s="149" t="s">
        <v>13129</v>
      </c>
      <c r="D48" s="161">
        <v>43217</v>
      </c>
      <c r="E48" s="169" t="s">
        <v>13255</v>
      </c>
      <c r="F48" s="27" t="s">
        <v>13163</v>
      </c>
      <c r="G48" s="25"/>
    </row>
    <row r="49" spans="1:7" ht="56.25">
      <c r="A49" s="310"/>
      <c r="B49" s="160">
        <v>5.12</v>
      </c>
      <c r="C49" s="149" t="s">
        <v>13129</v>
      </c>
      <c r="D49" s="161">
        <v>43581</v>
      </c>
      <c r="E49" s="169" t="s">
        <v>13255</v>
      </c>
      <c r="F49" s="27" t="s">
        <v>13807</v>
      </c>
      <c r="G49" s="25"/>
    </row>
    <row r="50" spans="1:7" ht="78.75">
      <c r="A50" s="310"/>
      <c r="B50" s="202">
        <v>6</v>
      </c>
      <c r="C50" s="149" t="s">
        <v>13129</v>
      </c>
      <c r="D50" s="161">
        <v>43964</v>
      </c>
      <c r="E50" s="169" t="s">
        <v>14020</v>
      </c>
      <c r="F50" s="27" t="s">
        <v>13810</v>
      </c>
      <c r="G50" s="25"/>
    </row>
    <row r="51" spans="1:7" ht="45">
      <c r="A51" s="310"/>
      <c r="B51" s="160">
        <v>6.01</v>
      </c>
      <c r="C51" s="149" t="s">
        <v>13129</v>
      </c>
      <c r="D51" s="161">
        <v>43970</v>
      </c>
      <c r="E51" s="169" t="s">
        <v>15485</v>
      </c>
      <c r="F51" s="169" t="s">
        <v>13810</v>
      </c>
      <c r="G51" s="25"/>
    </row>
    <row r="52" spans="1:7" ht="45">
      <c r="A52" s="310"/>
      <c r="B52" s="160">
        <v>6.1</v>
      </c>
      <c r="C52" s="149" t="s">
        <v>13129</v>
      </c>
      <c r="D52" s="161">
        <v>44314</v>
      </c>
      <c r="E52" s="169" t="s">
        <v>15477</v>
      </c>
      <c r="F52" s="169" t="s">
        <v>15015</v>
      </c>
      <c r="G52" s="25"/>
    </row>
    <row r="53" spans="1:7" ht="45">
      <c r="A53" s="310"/>
      <c r="B53" s="160">
        <v>6.2</v>
      </c>
      <c r="C53" s="149" t="s">
        <v>13129</v>
      </c>
      <c r="D53" s="161">
        <v>44678</v>
      </c>
      <c r="E53" s="169" t="s">
        <v>15477</v>
      </c>
      <c r="F53" s="169" t="s">
        <v>15476</v>
      </c>
      <c r="G53" s="25"/>
    </row>
    <row r="54" spans="1:7" ht="45">
      <c r="A54" s="310"/>
      <c r="B54" s="160">
        <v>6.21</v>
      </c>
      <c r="C54" s="149" t="s">
        <v>13129</v>
      </c>
      <c r="D54" s="161">
        <v>44687</v>
      </c>
      <c r="E54" s="169" t="s">
        <v>15486</v>
      </c>
      <c r="F54" s="169" t="s">
        <v>15476</v>
      </c>
      <c r="G54" s="25"/>
    </row>
    <row r="55" spans="1:7" ht="45">
      <c r="A55" s="310"/>
      <c r="B55" s="160">
        <v>6.22</v>
      </c>
      <c r="C55" s="149" t="s">
        <v>13129</v>
      </c>
      <c r="D55" s="274">
        <v>44692</v>
      </c>
      <c r="E55" s="169" t="s">
        <v>15485</v>
      </c>
      <c r="F55" s="169" t="s">
        <v>15476</v>
      </c>
      <c r="G55" s="25"/>
    </row>
    <row r="56" spans="1:7" ht="56.25">
      <c r="A56" s="310"/>
      <c r="B56" s="202">
        <v>6.3</v>
      </c>
      <c r="C56" s="149" t="s">
        <v>13129</v>
      </c>
      <c r="D56" s="274">
        <v>45051</v>
      </c>
      <c r="E56" s="169" t="s">
        <v>15753</v>
      </c>
      <c r="F56" s="169" t="s">
        <v>15534</v>
      </c>
      <c r="G56" s="25"/>
    </row>
    <row r="57" spans="1:7" ht="45">
      <c r="A57" s="310"/>
      <c r="B57" s="160">
        <v>6.31</v>
      </c>
      <c r="C57" s="149" t="s">
        <v>13129</v>
      </c>
      <c r="D57" s="274">
        <v>45072</v>
      </c>
      <c r="E57" s="169" t="s">
        <v>15755</v>
      </c>
      <c r="F57" s="169" t="s">
        <v>15534</v>
      </c>
      <c r="G57" s="25"/>
    </row>
    <row r="58" spans="1:7" ht="44.45" customHeight="1">
      <c r="A58" s="310"/>
      <c r="B58" s="202">
        <v>6.4</v>
      </c>
      <c r="C58" s="149" t="s">
        <v>13129</v>
      </c>
      <c r="D58" s="274">
        <v>45408</v>
      </c>
      <c r="E58" s="169" t="s">
        <v>15757</v>
      </c>
      <c r="F58" s="169" t="s">
        <v>15756</v>
      </c>
      <c r="G58" s="25"/>
    </row>
    <row r="59" spans="1:7" ht="13.5" thickBot="1">
      <c r="A59" s="311"/>
      <c r="B59" s="312" t="str">
        <f ca="1">OFFSET(L!$C$1,MATCH("General"&amp;"Cpy",L!$A:$A,0)-1,SL,,)</f>
        <v>© 2024 Responsible Minerals Initiative. All rights reserved.</v>
      </c>
      <c r="C59" s="312"/>
      <c r="D59" s="312"/>
      <c r="E59" s="312"/>
      <c r="F59" s="312"/>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0D5ABA0-CEEF-4F9C-AC15-5EF305CA1C7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534F325-97B3-4443-B1B1-0B4D72DBA42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8"/>
      <c r="B1" s="329"/>
      <c r="C1" s="329"/>
      <c r="D1" s="330"/>
    </row>
    <row r="2" spans="1:5" ht="71.25" customHeight="1">
      <c r="A2" s="74"/>
      <c r="B2" s="137" t="str">
        <f ca="1">OFFSET(L!$C$1,MATCH("Definitions"&amp;ADDRESS(ROW(),COLUMN(),4),L!$A:$A,0)-1,SL,,)</f>
        <v>ITEM</v>
      </c>
      <c r="C2" s="137" t="str">
        <f ca="1">OFFSET(L!$C$1,MATCH("Definitions"&amp;ADDRESS(ROW(),COLUMN(),4),L!$A:$A,0)-1,SL,,)</f>
        <v>DEFINITION</v>
      </c>
      <c r="D2" s="332"/>
      <c r="E2" s="101"/>
    </row>
    <row r="3" spans="1:5" ht="64.150000000000006" customHeight="1">
      <c r="A3" s="74"/>
      <c r="B3" s="63" t="str">
        <f ca="1">OFFSET(L!$C$1,MATCH("Definitions"&amp;ADDRESS(ROW(),COLUMN(),4),L!$A:$A,0)-1,SL,,)</f>
        <v>3TG</v>
      </c>
      <c r="C3" s="63" t="str">
        <f ca="1">OFFSET(L!$C$1,MATCH("Definitions"&amp;ADDRESS(ROW(),COLUMN(),4),L!$A:$A,0)-1,SL,,)</f>
        <v>Tantalum, tin, tungsten, gold</v>
      </c>
      <c r="D3" s="33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2"/>
      <c r="E9" s="100" t="s">
        <v>1301</v>
      </c>
    </row>
    <row r="10" spans="1:5" ht="45">
      <c r="A10" s="74"/>
      <c r="B10" s="63" t="str">
        <f ca="1">OFFSET(L!$C$1,MATCH("Definitions"&amp;ADDRESS(ROW(),COLUMN(),4),L!$A:$A,0)-1,SL,,)</f>
        <v>DRC</v>
      </c>
      <c r="C10" s="63" t="str">
        <f ca="1">OFFSET(L!$C$1,MATCH("Definitions"&amp;ADDRESS(ROW(),COLUMN(),4),L!$A:$A,0)-1,SL,,)</f>
        <v>Democratic Republic of Congo</v>
      </c>
      <c r="D10" s="33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2"/>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2"/>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3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2"/>
      <c r="E20" s="100"/>
    </row>
    <row r="21" spans="1:5" ht="15">
      <c r="A21" s="74"/>
      <c r="B21" s="63" t="str">
        <f ca="1">OFFSET(L!$C$1,MATCH("Definitions"&amp;ADDRESS(ROW(),COLUMN(),4),L!$A:$A,0)-1,SL,,)</f>
        <v>RBA</v>
      </c>
      <c r="C21" s="63" t="str">
        <f ca="1">OFFSET(L!$C$1,MATCH("Definitions"&amp;ADDRESS(ROW(),COLUMN(),4),L!$A:$A,0)-1,SL,,)</f>
        <v>Responsible Business Alliance (www.responsiblebusiness.org)</v>
      </c>
      <c r="D21" s="33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32"/>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2"/>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2"/>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2"/>
      <c r="E31" s="100"/>
    </row>
    <row r="32" spans="1:5" ht="15">
      <c r="A32" s="74"/>
      <c r="B32" s="331" t="str">
        <f ca="1">OFFSET(L!$C$1,MATCH("General"&amp;"Cpy",L!$A:$A,0)-1,SL,,)</f>
        <v>© 2024 Responsible Minerals Initiative. All rights reserved.</v>
      </c>
      <c r="C32" s="331"/>
      <c r="D32" s="332"/>
      <c r="E32" s="100"/>
    </row>
    <row r="33" spans="1:4" ht="13.5" thickBot="1">
      <c r="A33" s="75"/>
      <c r="B33" s="153"/>
      <c r="C33" s="153"/>
      <c r="D33" s="333"/>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9"/>
      <c r="B1" s="350"/>
      <c r="C1" s="350"/>
      <c r="D1" s="350"/>
      <c r="E1" s="350"/>
      <c r="F1" s="350"/>
      <c r="G1" s="350"/>
      <c r="H1" s="350"/>
      <c r="I1" s="350"/>
      <c r="J1" s="350"/>
      <c r="K1" s="351"/>
      <c r="L1" s="100"/>
      <c r="P1" s="3"/>
      <c r="Q1" s="3"/>
      <c r="R1" s="3"/>
      <c r="S1" s="3"/>
      <c r="T1" s="3"/>
      <c r="U1" s="3"/>
      <c r="V1" s="3"/>
      <c r="W1" s="3"/>
      <c r="X1" s="3"/>
      <c r="Y1" s="3"/>
      <c r="Z1" s="3"/>
      <c r="AA1" s="3"/>
      <c r="AB1" s="3"/>
      <c r="AC1" s="3"/>
      <c r="AD1" s="3"/>
      <c r="AE1" s="3"/>
      <c r="AF1" s="3"/>
      <c r="AG1" s="3"/>
      <c r="AH1" s="3"/>
    </row>
    <row r="2" spans="1:34" ht="82.35" customHeight="1">
      <c r="A2" s="34"/>
      <c r="B2" s="136"/>
      <c r="C2" s="35"/>
      <c r="D2" s="352" t="str">
        <f ca="1">OFFSET(L!$C$1,MATCH("Declaration"&amp;ADDRESS(ROW(),COLUMN(),4),L!$A:$A,0)-1,SL,,)</f>
        <v>Conflict Minerals Reporting Template (CMRT)</v>
      </c>
      <c r="E2" s="353"/>
      <c r="F2" s="353"/>
      <c r="G2" s="353"/>
      <c r="H2" s="353"/>
      <c r="I2" s="353"/>
      <c r="J2" s="35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75">
      <c r="A4" s="34"/>
      <c r="B4" s="355" t="str">
        <f ca="1">OFFSET(L!$C$1,MATCH("Declaration"&amp;ADDRESS(ROW(),COLUMN(),4),L!$A:$A,0)-1,SL,,)</f>
        <v>The purpose of this document is to collect sourcing information on tin, tantalum, tungsten and gold used in products</v>
      </c>
      <c r="C4" s="355"/>
      <c r="D4" s="355"/>
      <c r="E4" s="355"/>
      <c r="F4" s="355"/>
      <c r="G4" s="355"/>
      <c r="H4" s="355"/>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439</v>
      </c>
      <c r="P6" s="3"/>
      <c r="Q6" s="3"/>
      <c r="R6" s="3"/>
      <c r="S6" s="3"/>
      <c r="T6" s="3"/>
      <c r="U6" s="3"/>
      <c r="V6" s="3"/>
      <c r="W6" s="3"/>
      <c r="X6" s="3"/>
      <c r="Y6" s="3"/>
      <c r="Z6" s="3"/>
      <c r="AA6" s="3"/>
      <c r="AB6" s="3"/>
      <c r="AC6" s="3"/>
      <c r="AD6" s="3"/>
      <c r="AE6" s="3"/>
      <c r="AF6" s="3"/>
      <c r="AG6" s="3"/>
      <c r="AH6" s="3"/>
    </row>
    <row r="7" spans="1:34" ht="37.15"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7" t="s">
        <v>15855</v>
      </c>
      <c r="E8" s="368"/>
      <c r="F8" s="368"/>
      <c r="G8" s="368"/>
      <c r="H8" s="368"/>
      <c r="I8" s="368"/>
      <c r="J8" s="36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8" t="s">
        <v>490</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2" t="str">
        <f ca="1">OFFSET(L!$C$1,MATCH("Declaration"&amp;ADDRESS(ROW(),COLUMN(),4)&amp;LEFT($D$9,1),L!$A:$A,0)-1,SL,,)</f>
        <v>Description of Scope:</v>
      </c>
      <c r="C10" s="122"/>
      <c r="D10" s="364" t="s">
        <v>15863</v>
      </c>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75">
      <c r="A11" s="38"/>
      <c r="B11" s="363"/>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73" t="s">
        <v>15864</v>
      </c>
      <c r="E12" s="374"/>
      <c r="F12" s="374"/>
      <c r="G12" s="374"/>
      <c r="H12" s="374"/>
      <c r="I12" s="374"/>
      <c r="J12" s="37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73" t="s">
        <v>15865</v>
      </c>
      <c r="E13" s="374"/>
      <c r="F13" s="374"/>
      <c r="G13" s="374"/>
      <c r="H13" s="374"/>
      <c r="I13" s="374"/>
      <c r="J13" s="375"/>
      <c r="K13" s="36"/>
      <c r="L13" s="115"/>
      <c r="Q13" s="3"/>
      <c r="R13" s="3"/>
      <c r="S13" s="3"/>
      <c r="T13" s="3"/>
      <c r="U13" s="3"/>
      <c r="V13" s="3"/>
      <c r="W13" s="3"/>
      <c r="X13" s="3"/>
      <c r="Y13" s="3"/>
      <c r="Z13" s="3"/>
      <c r="AA13" s="3"/>
      <c r="AB13" s="3"/>
      <c r="AC13" s="3"/>
      <c r="AD13" s="3"/>
      <c r="AE13" s="3"/>
      <c r="AF13" s="3"/>
      <c r="AG13" s="3"/>
      <c r="AH13" s="3"/>
    </row>
    <row r="14" spans="1:34" ht="85.9" customHeight="1">
      <c r="A14" s="38"/>
      <c r="B14" s="40" t="str">
        <f ca="1">OFFSET(L!$C$1,MATCH("Declaration"&amp;ADDRESS(ROW(),COLUMN(),4),L!$A:$A,0)-1,SL,,)</f>
        <v>Address:</v>
      </c>
      <c r="C14" s="77"/>
      <c r="D14" s="373" t="s">
        <v>15866</v>
      </c>
      <c r="E14" s="374"/>
      <c r="F14" s="374"/>
      <c r="G14" s="374"/>
      <c r="H14" s="374"/>
      <c r="I14" s="374"/>
      <c r="J14" s="37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73" t="s">
        <v>15856</v>
      </c>
      <c r="E15" s="374"/>
      <c r="F15" s="374"/>
      <c r="G15" s="374"/>
      <c r="H15" s="374"/>
      <c r="I15" s="374"/>
      <c r="J15" s="37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15857</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73" t="s">
        <v>15858</v>
      </c>
      <c r="E17" s="374"/>
      <c r="F17" s="374"/>
      <c r="G17" s="374"/>
      <c r="H17" s="374"/>
      <c r="I17" s="374"/>
      <c r="J17" s="37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15859</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73" t="s">
        <v>15859</v>
      </c>
      <c r="E19" s="374"/>
      <c r="F19" s="374"/>
      <c r="G19" s="374"/>
      <c r="H19" s="374"/>
      <c r="I19" s="374"/>
      <c r="J19" s="37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15857</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4" t="s">
        <v>15858</v>
      </c>
      <c r="E21" s="335"/>
      <c r="F21" s="335"/>
      <c r="G21" s="335"/>
      <c r="H21" s="335"/>
      <c r="I21" s="335"/>
      <c r="J21" s="33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42">
        <v>45496</v>
      </c>
      <c r="E22" s="34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2"/>
      <c r="E23" s="38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40" t="str">
        <f ca="1">OFFSET(L!$C$1,MATCH("Declaration"&amp;ADDRESS(ROW(),COLUMN(),4),L!$A:$A,0)-1,SL,,)</f>
        <v>Answer the following questions 1 - 8 based on the declaration scope indicated above</v>
      </c>
      <c r="C24" s="340"/>
      <c r="D24" s="340"/>
      <c r="E24" s="340"/>
      <c r="F24" s="340"/>
      <c r="G24" s="340"/>
      <c r="H24" s="340"/>
      <c r="I24" s="340"/>
      <c r="J24" s="34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8" t="str">
        <f ca="1">OFFSET(L!$C$1,MATCH("Declaration"&amp;ADDRESS(ROW(),COLUMN(),4),L!$A:$A,0)-1,SL,,)</f>
        <v>Answer</v>
      </c>
      <c r="E25" s="348"/>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44" t="s">
        <v>484</v>
      </c>
      <c r="E26" s="345"/>
      <c r="F26" s="12"/>
      <c r="G26" s="337" t="s">
        <v>15869</v>
      </c>
      <c r="H26" s="338"/>
      <c r="I26" s="338"/>
      <c r="J26" s="33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44" t="s">
        <v>484</v>
      </c>
      <c r="E27" s="345"/>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44" t="s">
        <v>484</v>
      </c>
      <c r="E28" s="345"/>
      <c r="F28" s="12"/>
      <c r="G28" s="337"/>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44" t="s">
        <v>484</v>
      </c>
      <c r="E29" s="345"/>
      <c r="F29" s="12"/>
      <c r="G29" s="337"/>
      <c r="H29" s="338"/>
      <c r="I29" s="338"/>
      <c r="J29" s="33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1" t="str">
        <f ca="1">D25</f>
        <v>Answer</v>
      </c>
      <c r="E31" s="34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6" t="s">
        <v>484</v>
      </c>
      <c r="E32" s="347"/>
      <c r="F32" s="47"/>
      <c r="G32" s="337" t="s">
        <v>15869</v>
      </c>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44" t="s">
        <v>484</v>
      </c>
      <c r="E33" s="345"/>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44" t="s">
        <v>484</v>
      </c>
      <c r="E34" s="345"/>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44" t="s">
        <v>484</v>
      </c>
      <c r="E35" s="345"/>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1" t="str">
        <f ca="1">D25</f>
        <v>Answer</v>
      </c>
      <c r="E37" s="341"/>
      <c r="F37" s="18"/>
      <c r="G37" s="44" t="str">
        <f ca="1">G25</f>
        <v>Comments</v>
      </c>
      <c r="H37" s="394"/>
      <c r="I37" s="394"/>
      <c r="J37" s="39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44" t="s">
        <v>484</v>
      </c>
      <c r="E38" s="345"/>
      <c r="F38" s="47"/>
      <c r="G38" s="337" t="s">
        <v>15867</v>
      </c>
      <c r="H38" s="338"/>
      <c r="I38" s="338"/>
      <c r="J38" s="339"/>
      <c r="K38" s="36"/>
      <c r="L38" s="116"/>
      <c r="P38" s="45" t="str">
        <f>IF((OR(D$26="No",D$32="No")),"","(*)")</f>
        <v>(*)</v>
      </c>
      <c r="Q38" s="3"/>
      <c r="R38" s="3"/>
      <c r="S38" s="3"/>
      <c r="T38" s="3"/>
      <c r="U38" s="3"/>
      <c r="V38" s="3"/>
      <c r="W38" s="3"/>
      <c r="X38" s="3"/>
      <c r="Y38" s="3"/>
      <c r="Z38" s="3"/>
      <c r="AA38" s="3"/>
      <c r="AB38" s="3"/>
      <c r="AC38" s="3"/>
      <c r="AD38" s="3"/>
      <c r="AE38" s="3"/>
      <c r="AF38" s="3"/>
      <c r="AG38" s="3"/>
    </row>
    <row r="39" spans="1:34" ht="18.600000000000001" customHeight="1">
      <c r="A39" s="41"/>
      <c r="B39" s="40" t="str">
        <f ca="1">OFFSET(L!$C$1,MATCH("Declaration"&amp;ADDRESS(ROW(),COLUMN(),4),L!$A:$A,0)-1,SL,,)&amp;P39</f>
        <v>Tin  (*)</v>
      </c>
      <c r="C39" s="10"/>
      <c r="D39" s="344" t="s">
        <v>484</v>
      </c>
      <c r="E39" s="345"/>
      <c r="F39" s="47"/>
      <c r="G39" s="337" t="s">
        <v>15867</v>
      </c>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15" customHeight="1">
      <c r="A40" s="41"/>
      <c r="B40" s="40" t="str">
        <f ca="1">OFFSET(L!$C$1,MATCH("Declaration"&amp;ADDRESS(ROW(),COLUMN(),4),L!$A:$A,0)-1,SL,,)&amp;P40</f>
        <v>Gold  (*)</v>
      </c>
      <c r="C40" s="10"/>
      <c r="D40" s="344" t="s">
        <v>484</v>
      </c>
      <c r="E40" s="345"/>
      <c r="F40" s="47"/>
      <c r="G40" s="337" t="s">
        <v>15867</v>
      </c>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0.45" customHeight="1">
      <c r="A41" s="41"/>
      <c r="B41" s="40" t="str">
        <f ca="1">OFFSET(L!$C$1,MATCH("Declaration"&amp;ADDRESS(ROW(),COLUMN(),4),L!$A:$A,0)-1,SL,,)&amp;P41</f>
        <v>Tungsten  (*)</v>
      </c>
      <c r="C41" s="10"/>
      <c r="D41" s="344" t="s">
        <v>484</v>
      </c>
      <c r="E41" s="345"/>
      <c r="F41" s="47"/>
      <c r="G41" s="337" t="s">
        <v>15867</v>
      </c>
      <c r="H41" s="338"/>
      <c r="I41" s="338"/>
      <c r="J41" s="33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1" t="str">
        <f ca="1">D25</f>
        <v>Answer</v>
      </c>
      <c r="E43" s="34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15.75" customHeight="1">
      <c r="A44" s="41"/>
      <c r="B44" s="40" t="str">
        <f ca="1">OFFSET(L!$C$1,MATCH("Declaration"&amp;ADDRESS(ROW(),COLUMN(),4),L!$A:$A,0)-1,SL,,)&amp;P44</f>
        <v>Tantalum  (*)</v>
      </c>
      <c r="C44" s="10"/>
      <c r="D44" s="344" t="s">
        <v>484</v>
      </c>
      <c r="E44" s="345"/>
      <c r="F44" s="47"/>
      <c r="G44" s="337" t="s">
        <v>15868</v>
      </c>
      <c r="H44" s="338"/>
      <c r="I44" s="338"/>
      <c r="J44" s="339"/>
      <c r="K44" s="36"/>
      <c r="L44" s="111"/>
      <c r="P44" s="45" t="str">
        <f>IF((OR(D$26="No",D$32="No")),"","(*)")</f>
        <v>(*)</v>
      </c>
      <c r="Q44" s="3"/>
      <c r="R44" s="3"/>
      <c r="S44" s="3"/>
      <c r="T44" s="3"/>
      <c r="U44" s="3"/>
      <c r="V44" s="3"/>
      <c r="W44" s="3"/>
      <c r="X44" s="3"/>
      <c r="Y44" s="3"/>
      <c r="Z44" s="3"/>
      <c r="AA44" s="3"/>
      <c r="AB44" s="3"/>
      <c r="AC44" s="3"/>
      <c r="AD44" s="3"/>
      <c r="AE44" s="3"/>
      <c r="AF44" s="3"/>
      <c r="AG44" s="3"/>
      <c r="AH44" s="3"/>
    </row>
    <row r="45" spans="1:34" ht="15.6" customHeight="1">
      <c r="A45" s="41"/>
      <c r="B45" s="40" t="str">
        <f ca="1">OFFSET(L!$C$1,MATCH("Declaration"&amp;ADDRESS(ROW(),COLUMN(),4),L!$A:$A,0)-1,SL,,)&amp;P45</f>
        <v>Tin  (*)</v>
      </c>
      <c r="C45" s="10"/>
      <c r="D45" s="344" t="s">
        <v>484</v>
      </c>
      <c r="E45" s="345"/>
      <c r="F45" s="47"/>
      <c r="G45" s="337" t="s">
        <v>15868</v>
      </c>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15.6" customHeight="1">
      <c r="A46" s="41"/>
      <c r="B46" s="40" t="str">
        <f ca="1">OFFSET(L!$C$1,MATCH("Declaration"&amp;ADDRESS(ROW(),COLUMN(),4),L!$A:$A,0)-1,SL,,)&amp;P46</f>
        <v>Gold  (*)</v>
      </c>
      <c r="C46" s="10"/>
      <c r="D46" s="344" t="s">
        <v>484</v>
      </c>
      <c r="E46" s="345"/>
      <c r="F46" s="47"/>
      <c r="G46" s="337" t="s">
        <v>15868</v>
      </c>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15.6" customHeight="1">
      <c r="A47" s="41"/>
      <c r="B47" s="40" t="str">
        <f ca="1">OFFSET(L!$C$1,MATCH("Declaration"&amp;ADDRESS(ROW(),COLUMN(),4),L!$A:$A,0)-1,SL,,)&amp;P47</f>
        <v>Tungsten  (*)</v>
      </c>
      <c r="C47" s="10"/>
      <c r="D47" s="344" t="s">
        <v>484</v>
      </c>
      <c r="E47" s="345"/>
      <c r="F47" s="47"/>
      <c r="G47" s="337" t="s">
        <v>15868</v>
      </c>
      <c r="H47" s="338"/>
      <c r="I47" s="338"/>
      <c r="J47" s="33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1" t="str">
        <f ca="1">D25</f>
        <v>Answer</v>
      </c>
      <c r="E49" s="34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44" t="s">
        <v>485</v>
      </c>
      <c r="E50" s="345"/>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19.149999999999999" customHeight="1">
      <c r="A51" s="41"/>
      <c r="B51" s="40" t="str">
        <f ca="1">B39</f>
        <v>Tin  (*)</v>
      </c>
      <c r="C51" s="10"/>
      <c r="D51" s="344" t="s">
        <v>485</v>
      </c>
      <c r="E51" s="345"/>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18" customHeight="1">
      <c r="A52" s="41"/>
      <c r="B52" s="40" t="str">
        <f ca="1">B40</f>
        <v>Gold  (*)</v>
      </c>
      <c r="C52" s="10"/>
      <c r="D52" s="344" t="s">
        <v>485</v>
      </c>
      <c r="E52" s="345"/>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18" customHeight="1">
      <c r="A53" s="41"/>
      <c r="B53" s="40" t="str">
        <f ca="1">B41</f>
        <v>Tungsten  (*)</v>
      </c>
      <c r="C53" s="10"/>
      <c r="D53" s="344" t="s">
        <v>485</v>
      </c>
      <c r="E53" s="345"/>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41" t="str">
        <f ca="1">D25</f>
        <v>Answer</v>
      </c>
      <c r="E55" s="34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57.75" customHeight="1">
      <c r="A56" s="41"/>
      <c r="B56" s="40" t="str">
        <f ca="1">B38</f>
        <v>Tantalum  (*)</v>
      </c>
      <c r="C56" s="35"/>
      <c r="D56" s="392" t="s">
        <v>2465</v>
      </c>
      <c r="E56" s="393"/>
      <c r="F56" s="47"/>
      <c r="G56" s="337" t="s">
        <v>15862</v>
      </c>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58.15" customHeight="1">
      <c r="A57" s="41"/>
      <c r="B57" s="40" t="str">
        <f ca="1">B39</f>
        <v>Tin  (*)</v>
      </c>
      <c r="C57" s="35"/>
      <c r="D57" s="392" t="s">
        <v>2465</v>
      </c>
      <c r="E57" s="393"/>
      <c r="F57" s="47"/>
      <c r="G57" s="337" t="s">
        <v>15862</v>
      </c>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54.6" customHeight="1">
      <c r="A58" s="41"/>
      <c r="B58" s="40" t="str">
        <f ca="1">B40</f>
        <v>Gold  (*)</v>
      </c>
      <c r="C58" s="35"/>
      <c r="D58" s="392" t="s">
        <v>2465</v>
      </c>
      <c r="E58" s="393"/>
      <c r="F58" s="47"/>
      <c r="G58" s="337" t="s">
        <v>15862</v>
      </c>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64.150000000000006" customHeight="1">
      <c r="A59" s="41"/>
      <c r="B59" s="40" t="str">
        <f ca="1">B41</f>
        <v>Tungsten  (*)</v>
      </c>
      <c r="C59" s="35"/>
      <c r="D59" s="392" t="s">
        <v>2465</v>
      </c>
      <c r="E59" s="393"/>
      <c r="F59" s="47"/>
      <c r="G59" s="337" t="s">
        <v>15862</v>
      </c>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41" t="str">
        <f ca="1">D25</f>
        <v>Answer</v>
      </c>
      <c r="E61" s="341"/>
      <c r="F61" s="18"/>
      <c r="G61" s="44" t="str">
        <f ca="1">G25</f>
        <v>Comments</v>
      </c>
      <c r="H61" s="391"/>
      <c r="I61" s="391"/>
      <c r="J61" s="391"/>
      <c r="K61" s="36"/>
      <c r="L61" s="111" t="s">
        <v>1229</v>
      </c>
      <c r="M61" s="112"/>
      <c r="P61" s="3"/>
      <c r="Q61" s="3"/>
      <c r="R61" s="3"/>
      <c r="S61" s="3"/>
      <c r="T61" s="3"/>
      <c r="U61" s="3"/>
      <c r="V61" s="3"/>
      <c r="W61" s="3"/>
      <c r="X61" s="3"/>
      <c r="Y61" s="3"/>
      <c r="Z61" s="3"/>
      <c r="AA61" s="3"/>
      <c r="AB61" s="3"/>
      <c r="AC61" s="3"/>
      <c r="AD61" s="3"/>
      <c r="AE61" s="3"/>
      <c r="AF61" s="3"/>
      <c r="AG61" s="3"/>
      <c r="AH61" s="3"/>
    </row>
    <row r="62" spans="1:34" ht="70.5" customHeight="1">
      <c r="A62" s="41"/>
      <c r="B62" s="40" t="str">
        <f ca="1">B38</f>
        <v>Tantalum  (*)</v>
      </c>
      <c r="C62" s="10"/>
      <c r="D62" s="346" t="s">
        <v>485</v>
      </c>
      <c r="E62" s="347"/>
      <c r="F62" s="47"/>
      <c r="G62" s="337" t="s">
        <v>15870</v>
      </c>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72" customHeight="1">
      <c r="A63" s="41"/>
      <c r="B63" s="40" t="str">
        <f ca="1">B39</f>
        <v>Tin  (*)</v>
      </c>
      <c r="C63" s="10"/>
      <c r="D63" s="344" t="s">
        <v>485</v>
      </c>
      <c r="E63" s="345"/>
      <c r="F63" s="47"/>
      <c r="G63" s="337" t="s">
        <v>15870</v>
      </c>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66" customHeight="1">
      <c r="A64" s="41"/>
      <c r="B64" s="40" t="str">
        <f ca="1">B40</f>
        <v>Gold  (*)</v>
      </c>
      <c r="C64" s="10"/>
      <c r="D64" s="344" t="s">
        <v>485</v>
      </c>
      <c r="E64" s="345"/>
      <c r="F64" s="47"/>
      <c r="G64" s="337" t="s">
        <v>15870</v>
      </c>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64.900000000000006" customHeight="1">
      <c r="A65" s="41"/>
      <c r="B65" s="40" t="str">
        <f ca="1">B41</f>
        <v>Tungsten  (*)</v>
      </c>
      <c r="C65" s="10"/>
      <c r="D65" s="344" t="s">
        <v>485</v>
      </c>
      <c r="E65" s="345"/>
      <c r="F65" s="47"/>
      <c r="G65" s="337" t="s">
        <v>15870</v>
      </c>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1" t="str">
        <f ca="1">D25</f>
        <v>Answer</v>
      </c>
      <c r="E67" s="341"/>
      <c r="F67" s="18"/>
      <c r="G67" s="44" t="str">
        <f ca="1">G25</f>
        <v>Comments</v>
      </c>
      <c r="H67" s="391" t="str">
        <f>IF(Q75="(*)","Click here to enter smelter names","")</f>
        <v/>
      </c>
      <c r="I67" s="391"/>
      <c r="J67" s="391"/>
      <c r="K67" s="36"/>
      <c r="L67" s="111" t="s">
        <v>1229</v>
      </c>
      <c r="M67" s="112"/>
      <c r="P67" s="3"/>
      <c r="Q67" s="3"/>
      <c r="R67" s="3"/>
      <c r="S67" s="3"/>
      <c r="T67" s="3"/>
      <c r="U67" s="3"/>
      <c r="V67" s="3"/>
      <c r="W67" s="3"/>
      <c r="X67" s="3"/>
      <c r="Y67" s="3"/>
      <c r="Z67" s="3"/>
      <c r="AA67" s="3"/>
      <c r="AB67" s="3"/>
      <c r="AC67" s="3"/>
      <c r="AD67" s="3"/>
      <c r="AE67" s="3"/>
      <c r="AF67" s="3"/>
      <c r="AG67" s="3"/>
      <c r="AH67" s="3"/>
    </row>
    <row r="68" spans="1:34" ht="66" customHeight="1">
      <c r="A68" s="41"/>
      <c r="B68" s="40" t="str">
        <f ca="1">B38</f>
        <v>Tantalum  (*)</v>
      </c>
      <c r="C68" s="35"/>
      <c r="D68" s="344" t="s">
        <v>485</v>
      </c>
      <c r="E68" s="345"/>
      <c r="F68" s="48"/>
      <c r="G68" s="337" t="s">
        <v>15870</v>
      </c>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69" customHeight="1">
      <c r="A69" s="41"/>
      <c r="B69" s="40" t="str">
        <f ca="1">B39</f>
        <v>Tin  (*)</v>
      </c>
      <c r="C69" s="35"/>
      <c r="D69" s="344" t="s">
        <v>485</v>
      </c>
      <c r="E69" s="345"/>
      <c r="F69" s="48"/>
      <c r="G69" s="337" t="s">
        <v>15870</v>
      </c>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63" customHeight="1">
      <c r="A70" s="41"/>
      <c r="B70" s="40" t="str">
        <f ca="1">B40</f>
        <v>Gold  (*)</v>
      </c>
      <c r="C70" s="35"/>
      <c r="D70" s="344" t="s">
        <v>485</v>
      </c>
      <c r="E70" s="345"/>
      <c r="F70" s="48"/>
      <c r="G70" s="337" t="s">
        <v>15870</v>
      </c>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61.5" customHeight="1">
      <c r="A71" s="38"/>
      <c r="B71" s="40" t="str">
        <f ca="1">B41</f>
        <v>Tungsten  (*)</v>
      </c>
      <c r="C71" s="49"/>
      <c r="D71" s="344" t="s">
        <v>485</v>
      </c>
      <c r="E71" s="345"/>
      <c r="F71" s="50"/>
      <c r="G71" s="337" t="s">
        <v>15870</v>
      </c>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0" t="str">
        <f ca="1">OFFSET(L!$C$1,MATCH("Declaration"&amp;ADDRESS(ROW(),COLUMN(),4),L!$A:$A,0)-1,SL,,)</f>
        <v>Answer the Following Questions at a Company Level</v>
      </c>
      <c r="C73" s="390"/>
      <c r="D73" s="390"/>
      <c r="E73" s="390"/>
      <c r="F73" s="390"/>
      <c r="G73" s="390"/>
      <c r="H73" s="390"/>
      <c r="I73" s="390"/>
      <c r="J73" s="39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8" t="str">
        <f ca="1">D25</f>
        <v>Answer</v>
      </c>
      <c r="E74" s="348"/>
      <c r="F74" s="53"/>
      <c r="G74" s="348" t="str">
        <f ca="1">G25</f>
        <v>Comments</v>
      </c>
      <c r="H74" s="348" t="e">
        <f>HLOOKUP(SL,LT,$O74,0)</f>
        <v>#NAME?</v>
      </c>
      <c r="I74" s="34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44" t="s">
        <v>484</v>
      </c>
      <c r="E75" s="345"/>
      <c r="F75" s="57"/>
      <c r="G75" s="337" t="s">
        <v>15860</v>
      </c>
      <c r="H75" s="338"/>
      <c r="I75" s="338"/>
      <c r="J75" s="339"/>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8"/>
      <c r="H76" s="388"/>
      <c r="I76" s="388"/>
      <c r="J76" s="38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4" t="s">
        <v>484</v>
      </c>
      <c r="E77" s="345"/>
      <c r="F77" s="57"/>
      <c r="G77" s="395" t="s">
        <v>15861</v>
      </c>
      <c r="H77" s="396"/>
      <c r="I77" s="396"/>
      <c r="J77" s="397"/>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4" t="s">
        <v>484</v>
      </c>
      <c r="E79" s="345"/>
      <c r="F79" s="57"/>
      <c r="G79" s="337" t="s">
        <v>15862</v>
      </c>
      <c r="H79" s="338"/>
      <c r="I79" s="338"/>
      <c r="J79" s="339"/>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76.900000000000006" customHeight="1">
      <c r="A81" s="41"/>
      <c r="B81" s="56" t="str">
        <f ca="1">OFFSET(L!$C$1,MATCH("Declaration"&amp;ADDRESS(ROW(),COLUMN(),4),L!$A:$A,0)-1,SL,,)&amp;$Q$37</f>
        <v>D. Have you implemented due diligence measures for responsible sourcing? (*)</v>
      </c>
      <c r="C81" s="57"/>
      <c r="D81" s="344" t="s">
        <v>484</v>
      </c>
      <c r="E81" s="345"/>
      <c r="F81" s="57"/>
      <c r="G81" s="337" t="s">
        <v>15871</v>
      </c>
      <c r="H81" s="338"/>
      <c r="I81" s="338"/>
      <c r="J81" s="339"/>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87.6" customHeight="1">
      <c r="A83" s="41"/>
      <c r="B83" s="56" t="str">
        <f ca="1">OFFSET(L!$C$1,MATCH("Declaration"&amp;ADDRESS(ROW(),COLUMN(),4),L!$A:$A,0)-1,SL,,)&amp;$Q$37</f>
        <v>E. Does your company conduct Conflict Minerals survey(s) of your relevant supplier(s)? (*)</v>
      </c>
      <c r="C83" s="57"/>
      <c r="D83" s="344" t="s">
        <v>14954</v>
      </c>
      <c r="E83" s="345"/>
      <c r="F83" s="57"/>
      <c r="G83" s="337" t="s">
        <v>15871</v>
      </c>
      <c r="H83" s="338"/>
      <c r="I83" s="338"/>
      <c r="J83" s="339"/>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6" t="s">
        <v>484</v>
      </c>
      <c r="E85" s="387"/>
      <c r="F85" s="57"/>
      <c r="G85" s="337"/>
      <c r="H85" s="338"/>
      <c r="I85" s="338"/>
      <c r="J85" s="339"/>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8"/>
      <c r="H86" s="388"/>
      <c r="I86" s="388"/>
      <c r="J86" s="38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44" t="s">
        <v>484</v>
      </c>
      <c r="E87" s="345"/>
      <c r="F87" s="57"/>
      <c r="G87" s="337"/>
      <c r="H87" s="338"/>
      <c r="I87" s="338"/>
      <c r="J87" s="339"/>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9"/>
      <c r="H88" s="389"/>
      <c r="I88" s="389"/>
      <c r="J88" s="38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44" t="s">
        <v>485</v>
      </c>
      <c r="E89" s="345"/>
      <c r="F89" s="57"/>
      <c r="G89" s="337"/>
      <c r="H89" s="338"/>
      <c r="I89" s="338"/>
      <c r="J89" s="339"/>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85" t="str">
        <f>IF(OR($D$8="",$I$3=""),"","Click here to check required fields completion")</f>
        <v/>
      </c>
      <c r="C90" s="385"/>
      <c r="D90" s="385"/>
      <c r="E90" s="385"/>
      <c r="F90" s="385"/>
      <c r="G90" s="385"/>
      <c r="H90" s="385"/>
      <c r="I90" s="385"/>
      <c r="J90" s="385"/>
      <c r="K90" s="36"/>
      <c r="L90" s="100"/>
      <c r="P90" s="3"/>
      <c r="Q90" s="3"/>
      <c r="R90" s="3"/>
      <c r="S90" s="3"/>
      <c r="T90" s="3"/>
      <c r="U90" s="3"/>
      <c r="V90" s="3"/>
      <c r="W90" s="3"/>
      <c r="X90" s="3"/>
      <c r="Y90" s="3"/>
      <c r="Z90" s="3"/>
      <c r="AA90" s="3"/>
      <c r="AB90" s="3"/>
      <c r="AC90" s="3"/>
      <c r="AD90" s="3"/>
      <c r="AE90" s="3"/>
      <c r="AF90" s="3"/>
      <c r="AG90" s="3"/>
      <c r="AH90" s="3"/>
    </row>
    <row r="91" spans="1:34" ht="15.75" thickBot="1">
      <c r="A91" s="383" t="str">
        <f ca="1">OFFSET(L!$C$1,MATCH("General"&amp;"Cpy",L!$A:$A,0)-1,SL,,)</f>
        <v>© 2024 Responsible Minerals Initiative. All rights reserved.</v>
      </c>
      <c r="B91" s="384"/>
      <c r="C91" s="384"/>
      <c r="D91" s="384"/>
      <c r="E91" s="384"/>
      <c r="F91" s="384"/>
      <c r="G91" s="384"/>
      <c r="H91" s="384"/>
      <c r="I91" s="384"/>
      <c r="J91" s="38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75" hidden="1">
      <c r="B98" s="56" t="s">
        <v>486</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2463</v>
      </c>
      <c r="D100" s="281" t="str">
        <f>IF(AND(OR($D$27="Yes",$D$27=""),OR($D$33="Yes",$D$33="")),"No","")</f>
        <v>No</v>
      </c>
      <c r="E100" s="281" t="str">
        <f>IF(AND(OR($D$26="Yes",$D$26=""),OR($D$32="Yes",$D$32="")),"50% or less","")</f>
        <v>50% or less</v>
      </c>
      <c r="G100" s="281" t="str">
        <f>IF(OR($D$28="Yes",$D$28=""),"Yes","")</f>
        <v>Yes</v>
      </c>
    </row>
    <row r="101" spans="2:7" ht="15.75" hidden="1">
      <c r="B101" s="236" t="s">
        <v>2464</v>
      </c>
      <c r="D101" s="281" t="str">
        <f>IF(AND(OR($D$27="Yes",$D$27=""),OR($D$33="Yes",$D$33="")),"Unknown","")</f>
        <v>Unknown</v>
      </c>
      <c r="E101" s="281" t="str">
        <f>IF(AND(OR($D$26="Yes",$D$26=""),OR($D$32="Yes",$D$32="")),"None","")</f>
        <v>None</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75:J75"/>
    <mergeCell ref="D77:E77"/>
    <mergeCell ref="G77:J77"/>
    <mergeCell ref="D79:E79"/>
    <mergeCell ref="G79:J79"/>
    <mergeCell ref="G81:J81"/>
    <mergeCell ref="D81:E81"/>
    <mergeCell ref="D83:E83"/>
    <mergeCell ref="G83:J83"/>
    <mergeCell ref="D75:E75"/>
    <mergeCell ref="D65:E65"/>
    <mergeCell ref="D64:E64"/>
    <mergeCell ref="D63:E63"/>
    <mergeCell ref="G63:J63"/>
    <mergeCell ref="G64:J64"/>
    <mergeCell ref="G65:J65"/>
    <mergeCell ref="D71:E71"/>
    <mergeCell ref="D70:E70"/>
    <mergeCell ref="D69:E69"/>
    <mergeCell ref="G70:J70"/>
    <mergeCell ref="G71:J71"/>
    <mergeCell ref="G69:J69"/>
    <mergeCell ref="D52:E52"/>
    <mergeCell ref="D53:E53"/>
    <mergeCell ref="G52:J52"/>
    <mergeCell ref="G53:J53"/>
    <mergeCell ref="G51:J51"/>
    <mergeCell ref="D59:E59"/>
    <mergeCell ref="D58:E58"/>
    <mergeCell ref="D57:E57"/>
    <mergeCell ref="G57:J57"/>
    <mergeCell ref="G58:J58"/>
    <mergeCell ref="G59:J59"/>
    <mergeCell ref="B73:J73"/>
    <mergeCell ref="G89:J89"/>
    <mergeCell ref="H67:J67"/>
    <mergeCell ref="G74:I74"/>
    <mergeCell ref="D74:E74"/>
    <mergeCell ref="G76:J76"/>
    <mergeCell ref="D67:E67"/>
    <mergeCell ref="G68:J68"/>
    <mergeCell ref="G28:J28"/>
    <mergeCell ref="D28:E28"/>
    <mergeCell ref="D34:E34"/>
    <mergeCell ref="D33:E33"/>
    <mergeCell ref="G34:J34"/>
    <mergeCell ref="D62:E62"/>
    <mergeCell ref="D56:E56"/>
    <mergeCell ref="G56:J56"/>
    <mergeCell ref="D61:E61"/>
    <mergeCell ref="H61:J61"/>
    <mergeCell ref="H37:J37"/>
    <mergeCell ref="G33:J33"/>
    <mergeCell ref="D29:E29"/>
    <mergeCell ref="G50:J50"/>
    <mergeCell ref="D68:E68"/>
    <mergeCell ref="D40:E40"/>
    <mergeCell ref="A91:J91"/>
    <mergeCell ref="G85:J85"/>
    <mergeCell ref="B90:J90"/>
    <mergeCell ref="D87:E87"/>
    <mergeCell ref="D85:E85"/>
    <mergeCell ref="D89:E89"/>
    <mergeCell ref="G86:J86"/>
    <mergeCell ref="G87:J87"/>
    <mergeCell ref="G88:J88"/>
    <mergeCell ref="D14:J14"/>
    <mergeCell ref="D13:J13"/>
    <mergeCell ref="D12:J12"/>
    <mergeCell ref="G62:J62"/>
    <mergeCell ref="D55:E55"/>
    <mergeCell ref="D45:E45"/>
    <mergeCell ref="D46:E46"/>
    <mergeCell ref="D47:E47"/>
    <mergeCell ref="D51:E51"/>
    <mergeCell ref="D18:J18"/>
    <mergeCell ref="D19:J19"/>
    <mergeCell ref="D17:J17"/>
    <mergeCell ref="D15:J15"/>
    <mergeCell ref="D16:J16"/>
    <mergeCell ref="D20:J20"/>
    <mergeCell ref="D41:E41"/>
    <mergeCell ref="D39:E39"/>
    <mergeCell ref="D23:E23"/>
    <mergeCell ref="D38:E38"/>
    <mergeCell ref="G32:J32"/>
    <mergeCell ref="G29:J29"/>
    <mergeCell ref="G27:J27"/>
    <mergeCell ref="D26:E26"/>
    <mergeCell ref="D27:E27"/>
    <mergeCell ref="A1:K1"/>
    <mergeCell ref="D2:J2"/>
    <mergeCell ref="B4:H4"/>
    <mergeCell ref="F3:H3"/>
    <mergeCell ref="I4:J4"/>
    <mergeCell ref="D9:G9"/>
    <mergeCell ref="B7:J7"/>
    <mergeCell ref="B10:B11"/>
    <mergeCell ref="B6:J6"/>
    <mergeCell ref="D10:J10"/>
    <mergeCell ref="D8:J8"/>
    <mergeCell ref="D11:J11"/>
    <mergeCell ref="D50:E50"/>
    <mergeCell ref="D37:E37"/>
    <mergeCell ref="D32:E32"/>
    <mergeCell ref="D43:E43"/>
    <mergeCell ref="D44:E44"/>
    <mergeCell ref="D35:E35"/>
    <mergeCell ref="D49:E49"/>
    <mergeCell ref="G35:J35"/>
    <mergeCell ref="D25:E25"/>
    <mergeCell ref="G47:J47"/>
    <mergeCell ref="D21:J21"/>
    <mergeCell ref="G26:J26"/>
    <mergeCell ref="G38:J38"/>
    <mergeCell ref="G39:J39"/>
    <mergeCell ref="G40:J40"/>
    <mergeCell ref="G41:J41"/>
    <mergeCell ref="G44:J44"/>
    <mergeCell ref="G45:J45"/>
    <mergeCell ref="G46:J46"/>
    <mergeCell ref="B24:J24"/>
    <mergeCell ref="D31:E31"/>
    <mergeCell ref="D22:E22"/>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9249EE-E475-4D4D-9849-44E147CCBCE2}"/>
    <hyperlink ref="D20" r:id="rId4" xr:uid="{C3E53AF1-D8D4-4888-A8E1-79D69D50106C}"/>
    <hyperlink ref="G77" r:id="rId5" xr:uid="{E4E07C27-1AB1-44B3-BA10-F8670D85EFC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C13" sqref="C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8" t="str">
        <f ca="1">OFFSET(L!$C$1,MATCH("Smelter List"&amp;ADDRESS(ROW(),COLUMN(),4),L!$A:$A,0)-1,SL,,)</f>
        <v>Link to "RMAP Conformant Smelter List"</v>
      </c>
      <c r="K2" s="399"/>
      <c r="L2" s="399"/>
      <c r="M2" s="399"/>
      <c r="N2" s="399"/>
      <c r="O2" s="399"/>
      <c r="P2" s="195"/>
      <c r="Q2" s="196"/>
      <c r="R2" s="197"/>
      <c r="S2" s="197"/>
      <c r="T2" s="197"/>
      <c r="AH2" s="145" t="s">
        <v>484</v>
      </c>
    </row>
    <row r="3" spans="1:34" s="221" customFormat="1" ht="173.45" customHeight="1">
      <c r="A3" s="171"/>
      <c r="B3" s="40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0"/>
      <c r="D3" s="400"/>
      <c r="E3" s="400"/>
      <c r="F3" s="222"/>
      <c r="G3" s="401" t="str">
        <f ca="1">OFFSET(L!$C$1,MATCH("General"&amp;"Cpy",L!$A:$A,0)-1,SL,,)</f>
        <v>© 2024 Responsible Minerals Initiative. All rights reserved.</v>
      </c>
      <c r="H3" s="401"/>
      <c r="I3" s="40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3.1" customHeight="1">
      <c r="A5" s="292"/>
      <c r="B5" s="294" t="s">
        <v>1121</v>
      </c>
      <c r="C5" s="295" t="s">
        <v>1312</v>
      </c>
      <c r="D5" s="296"/>
      <c r="E5" s="294"/>
      <c r="F5" s="294"/>
      <c r="G5" s="294"/>
      <c r="H5" s="297"/>
      <c r="I5" s="293"/>
      <c r="J5" s="293"/>
      <c r="K5" s="224"/>
      <c r="L5" s="224"/>
      <c r="M5" s="224"/>
      <c r="N5" s="224"/>
      <c r="O5" s="224"/>
      <c r="P5" s="185"/>
      <c r="Q5" s="225"/>
      <c r="R5" s="182" t="str">
        <f ca="1">IF(ISERROR($V5),"",OFFSET('Smelter Look-up'!$C$4,$V5-4,0)&amp;"")</f>
        <v/>
      </c>
      <c r="S5" s="181" t="str">
        <f ca="1">IF(B5="","",IF(ISERROR(MATCH($E5,CL,0)),"Unknown",INDIRECT("'C'!$A$"&amp;MATCH($E5,CL,0)+1)))</f>
        <v>Unknown</v>
      </c>
      <c r="T5" s="181" t="str">
        <f ca="1">IF(B5="","",IF(ISERROR(MATCH($J5,SorP!$B$1:$B$6226,0)),"",INDIRECT("'SorP'!$A$"&amp;MATCH($S5&amp;$J5,SorP!C:C,0))))</f>
        <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TantalumSmelter not yet identified</v>
      </c>
    </row>
    <row r="6" spans="1:34" s="227" customFormat="1" ht="23.1" customHeight="1">
      <c r="A6" s="292"/>
      <c r="B6" s="294" t="s">
        <v>1120</v>
      </c>
      <c r="C6" s="295" t="s">
        <v>1312</v>
      </c>
      <c r="D6" s="296"/>
      <c r="E6" s="294"/>
      <c r="F6" s="294"/>
      <c r="G6" s="294"/>
      <c r="H6" s="297"/>
      <c r="I6" s="293"/>
      <c r="J6" s="293"/>
      <c r="K6" s="224"/>
      <c r="L6" s="224"/>
      <c r="M6" s="224"/>
      <c r="N6" s="224"/>
      <c r="O6" s="224"/>
      <c r="P6" s="185"/>
      <c r="Q6" s="225"/>
      <c r="R6" s="182" t="str">
        <f ca="1">IF(ISERROR($V6),"",OFFSET('Smelter Look-up'!$C$4,$V6-4,0)&amp;"")</f>
        <v/>
      </c>
      <c r="S6" s="181" t="str">
        <f t="shared" ref="S6:S37" ca="1" si="2">IF(B6="","",IF(ISERROR(MATCH($E6,CL,0)),"Unknown",INDIRECT("'C'!$A$"&amp;MATCH($E6,CL,0)+1)))</f>
        <v>Unknown</v>
      </c>
      <c r="T6" s="181" t="str">
        <f ca="1">IF(B6="","",IF(ISERROR(MATCH($J6,SorP!$B$1:$B$6226,0)),"",INDIRECT("'SorP'!$A$"&amp;MATCH($S6&amp;$J6,SorP!C:C,0))))</f>
        <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TinSmelter not yet identified</v>
      </c>
    </row>
    <row r="7" spans="1:34" s="227" customFormat="1" ht="23.1" customHeight="1">
      <c r="A7" s="292"/>
      <c r="B7" s="294" t="s">
        <v>1122</v>
      </c>
      <c r="C7" s="295" t="s">
        <v>1312</v>
      </c>
      <c r="D7" s="296"/>
      <c r="E7" s="294"/>
      <c r="F7" s="294"/>
      <c r="G7" s="294"/>
      <c r="H7" s="297"/>
      <c r="I7" s="293"/>
      <c r="J7" s="293"/>
      <c r="K7" s="224"/>
      <c r="L7" s="224"/>
      <c r="M7" s="224"/>
      <c r="N7" s="224"/>
      <c r="O7" s="224"/>
      <c r="P7" s="185"/>
      <c r="Q7" s="225"/>
      <c r="R7" s="182" t="str">
        <f ca="1">IF(ISERROR($V7),"",OFFSET('Smelter Look-up'!$C$4,$V7-4,0)&amp;"")</f>
        <v/>
      </c>
      <c r="S7" s="181" t="str">
        <f t="shared" ca="1" si="2"/>
        <v>Unknown</v>
      </c>
      <c r="T7" s="181" t="str">
        <f ca="1">IF(B7="","",IF(ISERROR(MATCH($J7,SorP!$B$1:$B$6226,0)),"",INDIRECT("'SorP'!$A$"&amp;MATCH($S7&amp;$J7,SorP!C:C,0))))</f>
        <v/>
      </c>
      <c r="U7" s="201"/>
      <c r="V7" s="226" t="e">
        <f>IF(C7="",NA(),IF(OR(C7="Smelter not listed",C7="Smelter not yet identified"),MATCH($B7&amp;$D7,'Smelter Look-up'!$J:$J,0),MATCH($B7&amp;$C7,'Smelter Look-up'!$J:$J,0)))</f>
        <v>#N/A</v>
      </c>
      <c r="X7" s="227">
        <f t="shared" si="3"/>
        <v>0</v>
      </c>
      <c r="AB7" s="228" t="str">
        <f t="shared" si="4"/>
        <v>TungstenSmelter not yet identified</v>
      </c>
    </row>
    <row r="8" spans="1:34" s="227" customFormat="1" ht="23.1" customHeight="1">
      <c r="A8" s="292"/>
      <c r="B8" s="294" t="s">
        <v>1119</v>
      </c>
      <c r="C8" s="295" t="s">
        <v>1312</v>
      </c>
      <c r="D8" s="296"/>
      <c r="E8" s="294"/>
      <c r="F8" s="294"/>
      <c r="G8" s="294"/>
      <c r="H8" s="297"/>
      <c r="I8" s="293"/>
      <c r="J8" s="293"/>
      <c r="K8" s="224"/>
      <c r="L8" s="224"/>
      <c r="M8" s="224"/>
      <c r="N8" s="224"/>
      <c r="O8" s="224"/>
      <c r="P8" s="185"/>
      <c r="Q8" s="225"/>
      <c r="R8" s="182" t="str">
        <f ca="1">IF(ISERROR($V8),"",OFFSET('Smelter Look-up'!$C$4,$V8-4,0)&amp;"")</f>
        <v/>
      </c>
      <c r="S8" s="181" t="str">
        <f t="shared" ca="1" si="2"/>
        <v>Unknown</v>
      </c>
      <c r="T8" s="181" t="str">
        <f ca="1">IF(B8="","",IF(ISERROR(MATCH($J8,SorP!$B$1:$B$6226,0)),"",INDIRECT("'SorP'!$A$"&amp;MATCH($S8&amp;$J8,SorP!C:C,0))))</f>
        <v/>
      </c>
      <c r="U8" s="201"/>
      <c r="V8" s="226" t="e">
        <f>IF(C8="",NA(),IF(OR(C8="Smelter not listed",C8="Smelter not yet identified"),MATCH($B8&amp;$D8,'Smelter Look-up'!$J:$J,0),MATCH($B8&amp;$C8,'Smelter Look-up'!$J:$J,0)))</f>
        <v>#N/A</v>
      </c>
      <c r="X8" s="227">
        <f t="shared" si="3"/>
        <v>0</v>
      </c>
      <c r="AB8" s="228" t="str">
        <f t="shared" si="4"/>
        <v>GoldSmelter not yet identified</v>
      </c>
    </row>
    <row r="9" spans="1:34" s="227" customFormat="1" ht="23.1" customHeight="1">
      <c r="A9" s="292"/>
      <c r="B9" s="294"/>
      <c r="C9" s="295"/>
      <c r="D9" s="296"/>
      <c r="E9" s="294"/>
      <c r="F9" s="294"/>
      <c r="G9" s="294"/>
      <c r="H9" s="297"/>
      <c r="I9" s="293"/>
      <c r="J9" s="293"/>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si="3"/>
        <v>0</v>
      </c>
      <c r="AB9" s="228" t="str">
        <f t="shared" si="4"/>
        <v/>
      </c>
    </row>
    <row r="10" spans="1:34" s="227" customFormat="1" ht="23.1" customHeight="1">
      <c r="A10" s="292"/>
      <c r="B10" s="294"/>
      <c r="C10" s="295"/>
      <c r="D10" s="296"/>
      <c r="E10" s="294"/>
      <c r="F10" s="294"/>
      <c r="G10" s="294"/>
      <c r="H10" s="297"/>
      <c r="I10" s="293"/>
      <c r="J10" s="293"/>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si="3"/>
        <v>0</v>
      </c>
      <c r="AB10" s="228" t="str">
        <f t="shared" si="4"/>
        <v/>
      </c>
    </row>
    <row r="11" spans="1:34" s="227" customFormat="1" ht="23.1" customHeight="1">
      <c r="A11" s="292"/>
      <c r="B11" s="182"/>
      <c r="C11" s="186"/>
      <c r="D11" s="230"/>
      <c r="E11" s="182"/>
      <c r="F11" s="182"/>
      <c r="G11" s="182"/>
      <c r="H11" s="183"/>
      <c r="I11" s="184"/>
      <c r="J11" s="184"/>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
      </c>
    </row>
    <row r="12" spans="1:34" s="227" customFormat="1" ht="23.1" customHeight="1">
      <c r="A12" s="292"/>
      <c r="B12" s="182"/>
      <c r="C12" s="186"/>
      <c r="D12" s="230"/>
      <c r="E12" s="182"/>
      <c r="F12" s="182"/>
      <c r="G12" s="182"/>
      <c r="H12" s="183"/>
      <c r="I12" s="184"/>
      <c r="J12" s="184"/>
      <c r="K12" s="224"/>
      <c r="L12" s="224"/>
      <c r="M12" s="224"/>
      <c r="N12" s="224"/>
      <c r="O12" s="224"/>
      <c r="P12" s="185"/>
      <c r="Q12" s="225"/>
      <c r="R12" s="182" t="str">
        <f ca="1">IF(ISERROR($V12),"",OFFSET('Smelter Look-up'!$C$4,$V12-4,0)&amp;"")</f>
        <v/>
      </c>
      <c r="S12" s="181" t="str">
        <f t="shared" ref="S12:S17" ca="1" si="5">IF(B12="","",IF(ISERROR(MATCH($E12,CL,0)),"Unknown",INDIRECT("'C'!$A$"&amp;MATCH($E12,CL,0)+1)))</f>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ref="X12:X17" si="6">IF(AND(C12="Smelter not listed",OR(LEN(D12)=0,LEN(E12)=0)),1,0)</f>
        <v>0</v>
      </c>
      <c r="AB12" s="228" t="str">
        <f t="shared" ref="AB12:AB17" si="7">B12&amp;C12</f>
        <v/>
      </c>
    </row>
    <row r="13" spans="1:34" s="227" customFormat="1" ht="23.1" customHeight="1">
      <c r="A13" s="292"/>
      <c r="B13" s="182"/>
      <c r="C13" s="186"/>
      <c r="D13" s="230"/>
      <c r="E13" s="182"/>
      <c r="F13" s="182"/>
      <c r="G13" s="182"/>
      <c r="H13" s="183"/>
      <c r="I13" s="184"/>
      <c r="J13" s="184"/>
      <c r="K13" s="224"/>
      <c r="L13" s="224"/>
      <c r="M13" s="224"/>
      <c r="N13" s="224"/>
      <c r="O13" s="224"/>
      <c r="P13" s="185"/>
      <c r="Q13" s="225"/>
      <c r="R13" s="182" t="str">
        <f ca="1">IF(ISERROR($V13),"",OFFSET('Smelter Look-up'!$C$4,$V13-4,0)&amp;"")</f>
        <v/>
      </c>
      <c r="S13" s="181" t="str">
        <f t="shared" ca="1" si="5"/>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si="6"/>
        <v>0</v>
      </c>
      <c r="AB13" s="228" t="str">
        <f t="shared" si="7"/>
        <v/>
      </c>
    </row>
    <row r="14" spans="1:34" s="227" customFormat="1" ht="23.1" customHeight="1">
      <c r="A14" s="292"/>
      <c r="B14" s="182"/>
      <c r="C14" s="186"/>
      <c r="D14" s="230"/>
      <c r="E14" s="182"/>
      <c r="F14" s="182"/>
      <c r="G14" s="182"/>
      <c r="H14" s="183"/>
      <c r="I14" s="184"/>
      <c r="J14" s="184"/>
      <c r="K14" s="224"/>
      <c r="L14" s="224"/>
      <c r="M14" s="224"/>
      <c r="N14" s="224"/>
      <c r="O14" s="224"/>
      <c r="P14" s="185"/>
      <c r="Q14" s="225"/>
      <c r="R14" s="182" t="str">
        <f ca="1">IF(ISERROR($V14),"",OFFSET('Smelter Look-up'!$C$4,$V14-4,0)&amp;"")</f>
        <v/>
      </c>
      <c r="S14" s="181" t="str">
        <f t="shared" ca="1" si="5"/>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si="6"/>
        <v>0</v>
      </c>
      <c r="AB14" s="228" t="str">
        <f t="shared" si="7"/>
        <v/>
      </c>
    </row>
    <row r="15" spans="1:34" s="227" customFormat="1" ht="23.1" customHeight="1">
      <c r="A15" s="181"/>
      <c r="B15" s="182"/>
      <c r="C15" s="186"/>
      <c r="D15" s="230"/>
      <c r="E15" s="182"/>
      <c r="F15" s="182"/>
      <c r="G15" s="182"/>
      <c r="H15" s="183"/>
      <c r="I15" s="184"/>
      <c r="J15" s="184"/>
      <c r="K15" s="224"/>
      <c r="L15" s="224"/>
      <c r="M15" s="224"/>
      <c r="N15" s="224"/>
      <c r="O15" s="224"/>
      <c r="P15" s="185"/>
      <c r="Q15" s="225"/>
      <c r="R15" s="182" t="str">
        <f ca="1">IF(ISERROR($V15),"",OFFSET('Smelter Look-up'!$C$4,$V15-4,0)&amp;"")</f>
        <v/>
      </c>
      <c r="S15" s="181" t="str">
        <f t="shared" ca="1" si="5"/>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si="6"/>
        <v>0</v>
      </c>
      <c r="AB15" s="228" t="str">
        <f t="shared" si="7"/>
        <v/>
      </c>
    </row>
    <row r="16" spans="1:34" s="227" customFormat="1" ht="23.1" customHeight="1">
      <c r="A16" s="181"/>
      <c r="B16" s="182"/>
      <c r="C16" s="186"/>
      <c r="D16" s="230"/>
      <c r="E16" s="182"/>
      <c r="F16" s="182"/>
      <c r="G16" s="182"/>
      <c r="H16" s="183"/>
      <c r="I16" s="184"/>
      <c r="J16" s="184"/>
      <c r="K16" s="224"/>
      <c r="L16" s="224"/>
      <c r="M16" s="224"/>
      <c r="N16" s="224"/>
      <c r="O16" s="224"/>
      <c r="P16" s="185"/>
      <c r="Q16" s="225"/>
      <c r="R16" s="182" t="str">
        <f ca="1">IF(ISERROR($V16),"",OFFSET('Smelter Look-up'!$C$4,$V16-4,0)&amp;"")</f>
        <v/>
      </c>
      <c r="S16" s="181" t="str">
        <f t="shared" ca="1" si="5"/>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si="6"/>
        <v>0</v>
      </c>
      <c r="AB16" s="228" t="str">
        <f t="shared" si="7"/>
        <v/>
      </c>
    </row>
    <row r="17" spans="1:28" s="227" customFormat="1" ht="23.1" customHeight="1">
      <c r="A17" s="181"/>
      <c r="B17" s="182"/>
      <c r="C17" s="186"/>
      <c r="D17" s="230"/>
      <c r="E17" s="182"/>
      <c r="F17" s="182"/>
      <c r="G17" s="182"/>
      <c r="H17" s="183"/>
      <c r="I17" s="184"/>
      <c r="J17" s="184"/>
      <c r="K17" s="224"/>
      <c r="L17" s="224"/>
      <c r="M17" s="224"/>
      <c r="N17" s="224"/>
      <c r="O17" s="224"/>
      <c r="P17" s="185"/>
      <c r="Q17" s="225"/>
      <c r="R17" s="182" t="str">
        <f ca="1">IF(ISERROR($V17),"",OFFSET('Smelter Look-up'!$C$4,$V17-4,0)&amp;"")</f>
        <v/>
      </c>
      <c r="S17" s="181" t="str">
        <f t="shared" ca="1" si="5"/>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si="6"/>
        <v>0</v>
      </c>
      <c r="AB17" s="228" t="str">
        <f t="shared" si="7"/>
        <v/>
      </c>
    </row>
    <row r="18" spans="1:28" s="227" customFormat="1" ht="23.1" customHeight="1">
      <c r="A18" s="181"/>
      <c r="B18" s="182"/>
      <c r="C18" s="186"/>
      <c r="D18" s="230"/>
      <c r="E18" s="182"/>
      <c r="F18" s="182"/>
      <c r="G18" s="182"/>
      <c r="H18" s="183"/>
      <c r="I18" s="184"/>
      <c r="J18" s="184"/>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si="3"/>
        <v>0</v>
      </c>
      <c r="AB18" s="228" t="str">
        <f t="shared" si="4"/>
        <v/>
      </c>
    </row>
    <row r="19" spans="1:28" s="227" customFormat="1" ht="23.1" customHeight="1">
      <c r="A19" s="181"/>
      <c r="B19" s="182"/>
      <c r="C19" s="186"/>
      <c r="D19" s="230"/>
      <c r="E19" s="182"/>
      <c r="F19" s="182"/>
      <c r="G19" s="182"/>
      <c r="H19" s="183"/>
      <c r="I19" s="184"/>
      <c r="J19" s="184"/>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
      </c>
    </row>
    <row r="20" spans="1:28" s="227" customFormat="1" ht="23.1" customHeight="1">
      <c r="A20" s="181"/>
      <c r="B20" s="182"/>
      <c r="C20" s="186"/>
      <c r="D20" s="230"/>
      <c r="E20" s="182"/>
      <c r="F20" s="182"/>
      <c r="G20" s="182"/>
      <c r="H20" s="183"/>
      <c r="I20" s="184"/>
      <c r="J20" s="184"/>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si="3"/>
        <v>0</v>
      </c>
      <c r="AB20" s="228" t="str">
        <f t="shared" si="4"/>
        <v/>
      </c>
    </row>
    <row r="21" spans="1:28" s="227" customFormat="1" ht="23.1" customHeight="1">
      <c r="A21" s="181"/>
      <c r="B21" s="182"/>
      <c r="C21" s="186"/>
      <c r="D21" s="230"/>
      <c r="E21" s="182"/>
      <c r="F21" s="182"/>
      <c r="G21" s="182"/>
      <c r="H21" s="183"/>
      <c r="I21" s="184"/>
      <c r="J21" s="184"/>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si="3"/>
        <v>0</v>
      </c>
      <c r="AB21" s="228" t="str">
        <f t="shared" si="4"/>
        <v/>
      </c>
    </row>
    <row r="22" spans="1:28" s="227" customFormat="1" ht="23.1" customHeight="1">
      <c r="A22" s="181"/>
      <c r="B22" s="182"/>
      <c r="C22" s="186"/>
      <c r="D22" s="230"/>
      <c r="E22" s="182"/>
      <c r="F22" s="182"/>
      <c r="G22" s="182"/>
      <c r="H22" s="183"/>
      <c r="I22" s="184"/>
      <c r="J22" s="184"/>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si="3"/>
        <v>0</v>
      </c>
      <c r="AB22" s="228" t="str">
        <f t="shared" si="4"/>
        <v/>
      </c>
    </row>
    <row r="23" spans="1:28" s="227" customFormat="1" ht="23.1" customHeight="1">
      <c r="A23" s="181"/>
      <c r="B23" s="182"/>
      <c r="C23" s="186"/>
      <c r="D23" s="230"/>
      <c r="E23" s="182"/>
      <c r="F23" s="182"/>
      <c r="G23" s="182"/>
      <c r="H23" s="183"/>
      <c r="I23" s="184"/>
      <c r="J23" s="184"/>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si="3"/>
        <v>0</v>
      </c>
      <c r="AB23" s="228" t="str">
        <f t="shared" si="4"/>
        <v/>
      </c>
    </row>
    <row r="24" spans="1:28" s="227" customFormat="1" ht="23.1" customHeight="1">
      <c r="A24" s="181"/>
      <c r="B24" s="182"/>
      <c r="C24" s="186"/>
      <c r="D24" s="230"/>
      <c r="E24" s="182"/>
      <c r="F24" s="182"/>
      <c r="G24" s="182"/>
      <c r="H24" s="183"/>
      <c r="I24" s="184"/>
      <c r="J24" s="184"/>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
      </c>
    </row>
    <row r="25" spans="1:28" s="227" customFormat="1" ht="23.1" customHeight="1">
      <c r="A25" s="181"/>
      <c r="B25" s="182"/>
      <c r="C25" s="186"/>
      <c r="D25" s="230"/>
      <c r="E25" s="182"/>
      <c r="F25" s="182"/>
      <c r="G25" s="182"/>
      <c r="H25" s="183"/>
      <c r="I25" s="184"/>
      <c r="J25" s="184"/>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
      </c>
    </row>
    <row r="26" spans="1:28" s="227" customFormat="1" ht="23.1" customHeight="1">
      <c r="A26" s="181"/>
      <c r="B26" s="182"/>
      <c r="C26" s="186"/>
      <c r="D26" s="230"/>
      <c r="E26" s="182"/>
      <c r="F26" s="182"/>
      <c r="G26" s="182"/>
      <c r="H26" s="183"/>
      <c r="I26" s="184"/>
      <c r="J26" s="184"/>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si="3"/>
        <v>0</v>
      </c>
      <c r="AB26" s="228" t="str">
        <f t="shared" si="4"/>
        <v/>
      </c>
    </row>
    <row r="27" spans="1:28" s="227" customFormat="1" ht="23.1" customHeight="1">
      <c r="A27" s="181"/>
      <c r="B27" s="182"/>
      <c r="C27" s="186"/>
      <c r="D27" s="230"/>
      <c r="E27" s="182"/>
      <c r="F27" s="182"/>
      <c r="G27" s="182"/>
      <c r="H27" s="183"/>
      <c r="I27" s="184"/>
      <c r="J27" s="184"/>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si="3"/>
        <v>0</v>
      </c>
      <c r="AB27" s="228" t="str">
        <f t="shared" si="4"/>
        <v/>
      </c>
    </row>
    <row r="28" spans="1:28" s="227" customFormat="1" ht="23.1" customHeight="1">
      <c r="A28" s="181"/>
      <c r="B28" s="182"/>
      <c r="C28" s="186"/>
      <c r="D28" s="230"/>
      <c r="E28" s="182"/>
      <c r="F28" s="182"/>
      <c r="G28" s="182"/>
      <c r="H28" s="183"/>
      <c r="I28" s="184"/>
      <c r="J28" s="184"/>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
      </c>
    </row>
    <row r="29" spans="1:28" s="227" customFormat="1" ht="23.1" customHeight="1">
      <c r="A29" s="181"/>
      <c r="B29" s="182"/>
      <c r="C29" s="186"/>
      <c r="D29" s="230"/>
      <c r="E29" s="182"/>
      <c r="F29" s="182"/>
      <c r="G29" s="182"/>
      <c r="H29" s="183"/>
      <c r="I29" s="184"/>
      <c r="J29" s="184"/>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si="3"/>
        <v>0</v>
      </c>
      <c r="AB29" s="228" t="str">
        <f t="shared" si="4"/>
        <v/>
      </c>
    </row>
    <row r="30" spans="1:28" s="227" customFormat="1" ht="23.1" customHeight="1">
      <c r="A30" s="181"/>
      <c r="B30" s="182"/>
      <c r="C30" s="186"/>
      <c r="D30" s="230"/>
      <c r="E30" s="182"/>
      <c r="F30" s="182"/>
      <c r="G30" s="182"/>
      <c r="H30" s="183"/>
      <c r="I30" s="184"/>
      <c r="J30" s="184"/>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si="3"/>
        <v>0</v>
      </c>
      <c r="AB30" s="228" t="str">
        <f t="shared" si="4"/>
        <v/>
      </c>
    </row>
    <row r="31" spans="1:28" s="227" customFormat="1" ht="23.1" customHeight="1">
      <c r="A31" s="181"/>
      <c r="B31" s="182"/>
      <c r="C31" s="186"/>
      <c r="D31" s="230"/>
      <c r="E31" s="182"/>
      <c r="F31" s="182"/>
      <c r="G31" s="182"/>
      <c r="H31" s="183"/>
      <c r="I31" s="184"/>
      <c r="J31" s="184"/>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si="3"/>
        <v>0</v>
      </c>
      <c r="AB31" s="228" t="str">
        <f t="shared" si="4"/>
        <v/>
      </c>
    </row>
    <row r="32" spans="1:28" s="227" customFormat="1" ht="23.1" customHeight="1">
      <c r="A32" s="181"/>
      <c r="B32" s="182"/>
      <c r="C32" s="186"/>
      <c r="D32" s="230"/>
      <c r="E32" s="182"/>
      <c r="F32" s="182"/>
      <c r="G32" s="182"/>
      <c r="H32" s="183"/>
      <c r="I32" s="184"/>
      <c r="J32" s="184"/>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3"/>
        <v>0</v>
      </c>
      <c r="AB32" s="228" t="str">
        <f t="shared" si="4"/>
        <v/>
      </c>
    </row>
    <row r="33" spans="1:28" s="227" customFormat="1" ht="23.1" customHeight="1">
      <c r="A33" s="181"/>
      <c r="B33" s="182"/>
      <c r="C33" s="186"/>
      <c r="D33" s="230"/>
      <c r="E33" s="182"/>
      <c r="F33" s="182"/>
      <c r="G33" s="182"/>
      <c r="H33" s="183"/>
      <c r="I33" s="184"/>
      <c r="J33" s="184"/>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si="3"/>
        <v>0</v>
      </c>
      <c r="AB33" s="228" t="str">
        <f t="shared" si="4"/>
        <v/>
      </c>
    </row>
    <row r="34" spans="1:28" s="227" customFormat="1" ht="23.1" customHeight="1">
      <c r="A34" s="181"/>
      <c r="B34" s="182"/>
      <c r="C34" s="186"/>
      <c r="D34" s="230"/>
      <c r="E34" s="182"/>
      <c r="F34" s="182"/>
      <c r="G34" s="182"/>
      <c r="H34" s="183"/>
      <c r="I34" s="184"/>
      <c r="J34" s="184"/>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si="3"/>
        <v>0</v>
      </c>
      <c r="AB34" s="228" t="str">
        <f t="shared" si="4"/>
        <v/>
      </c>
    </row>
    <row r="35" spans="1:28" s="227" customFormat="1" ht="23.1" customHeight="1">
      <c r="A35" s="181"/>
      <c r="B35" s="182"/>
      <c r="C35" s="186"/>
      <c r="D35" s="230"/>
      <c r="E35" s="182"/>
      <c r="F35" s="182"/>
      <c r="G35" s="182"/>
      <c r="H35" s="183"/>
      <c r="I35" s="184"/>
      <c r="J35" s="184"/>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si="3"/>
        <v>0</v>
      </c>
      <c r="AB35" s="228" t="str">
        <f t="shared" si="4"/>
        <v/>
      </c>
    </row>
    <row r="36" spans="1:28" s="227" customFormat="1" ht="23.1" customHeight="1">
      <c r="A36" s="181"/>
      <c r="B36" s="182"/>
      <c r="C36" s="186"/>
      <c r="D36" s="230"/>
      <c r="E36" s="182"/>
      <c r="F36" s="182"/>
      <c r="G36" s="182"/>
      <c r="H36" s="183"/>
      <c r="I36" s="184"/>
      <c r="J36" s="184"/>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si="3"/>
        <v>0</v>
      </c>
      <c r="AB36" s="228" t="str">
        <f t="shared" si="4"/>
        <v/>
      </c>
    </row>
    <row r="37" spans="1:28" s="227" customFormat="1" ht="23.1" customHeight="1">
      <c r="A37" s="181"/>
      <c r="B37" s="182"/>
      <c r="C37" s="186"/>
      <c r="D37" s="230"/>
      <c r="E37" s="182"/>
      <c r="F37" s="182"/>
      <c r="G37" s="182"/>
      <c r="H37" s="183"/>
      <c r="I37" s="184"/>
      <c r="J37" s="184"/>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3"/>
        <v>0</v>
      </c>
      <c r="AB37" s="228" t="str">
        <f t="shared" si="4"/>
        <v/>
      </c>
    </row>
    <row r="38" spans="1:28" s="227" customFormat="1" ht="23.1" customHeight="1">
      <c r="A38" s="181"/>
      <c r="B38" s="182"/>
      <c r="C38" s="186"/>
      <c r="D38" s="230"/>
      <c r="E38" s="182"/>
      <c r="F38" s="182"/>
      <c r="G38" s="182"/>
      <c r="H38" s="183"/>
      <c r="I38" s="184"/>
      <c r="J38" s="184"/>
      <c r="K38" s="224"/>
      <c r="L38" s="224"/>
      <c r="M38" s="224"/>
      <c r="N38" s="224"/>
      <c r="O38" s="224"/>
      <c r="P38" s="185"/>
      <c r="Q38" s="225"/>
      <c r="R38" s="182" t="str">
        <f ca="1">IF(ISERROR($V38),"",OFFSET('Smelter Look-up'!$C$4,$V38-4,0)&amp;"")</f>
        <v/>
      </c>
      <c r="S38" s="181" t="str">
        <f t="shared" ref="S38:S68" ca="1" si="8">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si="9">IF(AND(C38="Smelter not listed",OR(LEN(D38)=0,LEN(E38)=0)),1,0)</f>
        <v>0</v>
      </c>
      <c r="AB38" s="228" t="str">
        <f t="shared" ref="AB38:AB68" si="10">B38&amp;C38</f>
        <v/>
      </c>
    </row>
    <row r="39" spans="1:28" s="227" customFormat="1" ht="23.1" customHeight="1">
      <c r="A39" s="181"/>
      <c r="B39" s="182"/>
      <c r="C39" s="186"/>
      <c r="D39" s="230"/>
      <c r="E39" s="182"/>
      <c r="F39" s="182"/>
      <c r="G39" s="182"/>
      <c r="H39" s="183"/>
      <c r="I39" s="184"/>
      <c r="J39" s="184"/>
      <c r="K39" s="224"/>
      <c r="L39" s="224"/>
      <c r="M39" s="224"/>
      <c r="N39" s="224"/>
      <c r="O39" s="224"/>
      <c r="P39" s="185"/>
      <c r="Q39" s="225"/>
      <c r="R39" s="182" t="str">
        <f ca="1">IF(ISERROR($V39),"",OFFSET('Smelter Look-up'!$C$4,$V39-4,0)&amp;"")</f>
        <v/>
      </c>
      <c r="S39" s="181" t="str">
        <f t="shared" ca="1" si="8"/>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9"/>
        <v>0</v>
      </c>
      <c r="AB39" s="228" t="str">
        <f t="shared" si="10"/>
        <v/>
      </c>
    </row>
    <row r="40" spans="1:28" s="227" customFormat="1" ht="23.1" customHeight="1">
      <c r="A40" s="181"/>
      <c r="B40" s="182"/>
      <c r="C40" s="186"/>
      <c r="D40" s="230"/>
      <c r="E40" s="182"/>
      <c r="F40" s="182"/>
      <c r="G40" s="182"/>
      <c r="H40" s="183"/>
      <c r="I40" s="184"/>
      <c r="J40" s="184"/>
      <c r="K40" s="224"/>
      <c r="L40" s="224"/>
      <c r="M40" s="224"/>
      <c r="N40" s="224"/>
      <c r="O40" s="224"/>
      <c r="P40" s="185"/>
      <c r="Q40" s="225"/>
      <c r="R40" s="182" t="str">
        <f ca="1">IF(ISERROR($V40),"",OFFSET('Smelter Look-up'!$C$4,$V40-4,0)&amp;"")</f>
        <v/>
      </c>
      <c r="S40" s="181" t="str">
        <f t="shared" ca="1" si="8"/>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si="9"/>
        <v>0</v>
      </c>
      <c r="AB40" s="228" t="str">
        <f t="shared" si="10"/>
        <v/>
      </c>
    </row>
    <row r="41" spans="1:28" s="227" customFormat="1" ht="23.1" customHeight="1">
      <c r="A41" s="181"/>
      <c r="B41" s="182"/>
      <c r="C41" s="186"/>
      <c r="D41" s="230"/>
      <c r="E41" s="182"/>
      <c r="F41" s="182"/>
      <c r="G41" s="182"/>
      <c r="H41" s="183"/>
      <c r="I41" s="184"/>
      <c r="J41" s="184"/>
      <c r="K41" s="224"/>
      <c r="L41" s="224"/>
      <c r="M41" s="224"/>
      <c r="N41" s="224"/>
      <c r="O41" s="224"/>
      <c r="P41" s="185"/>
      <c r="Q41" s="225"/>
      <c r="R41" s="182" t="str">
        <f ca="1">IF(ISERROR($V41),"",OFFSET('Smelter Look-up'!$C$4,$V41-4,0)&amp;"")</f>
        <v/>
      </c>
      <c r="S41" s="181" t="str">
        <f t="shared" ca="1" si="8"/>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si="9"/>
        <v>0</v>
      </c>
      <c r="AB41" s="228" t="str">
        <f t="shared" si="10"/>
        <v/>
      </c>
    </row>
    <row r="42" spans="1:28" s="227" customFormat="1" ht="23.1" customHeight="1">
      <c r="A42" s="181"/>
      <c r="B42" s="182"/>
      <c r="C42" s="186"/>
      <c r="D42" s="230"/>
      <c r="E42" s="182"/>
      <c r="F42" s="182"/>
      <c r="G42" s="182"/>
      <c r="H42" s="183"/>
      <c r="I42" s="184"/>
      <c r="J42" s="184"/>
      <c r="K42" s="224"/>
      <c r="L42" s="224"/>
      <c r="M42" s="224"/>
      <c r="N42" s="224"/>
      <c r="O42" s="224"/>
      <c r="P42" s="185"/>
      <c r="Q42" s="225"/>
      <c r="R42" s="182" t="str">
        <f ca="1">IF(ISERROR($V42),"",OFFSET('Smelter Look-up'!$C$4,$V42-4,0)&amp;"")</f>
        <v/>
      </c>
      <c r="S42" s="181" t="str">
        <f t="shared" ca="1" si="8"/>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si="9"/>
        <v>0</v>
      </c>
      <c r="AB42" s="228" t="str">
        <f t="shared" si="10"/>
        <v/>
      </c>
    </row>
    <row r="43" spans="1:28" s="227" customFormat="1" ht="23.1" customHeight="1">
      <c r="A43" s="181"/>
      <c r="B43" s="182"/>
      <c r="C43" s="186"/>
      <c r="D43" s="230"/>
      <c r="E43" s="182"/>
      <c r="F43" s="182"/>
      <c r="G43" s="182"/>
      <c r="H43" s="183"/>
      <c r="I43" s="184"/>
      <c r="J43" s="184"/>
      <c r="K43" s="224"/>
      <c r="L43" s="224"/>
      <c r="M43" s="224"/>
      <c r="N43" s="224"/>
      <c r="O43" s="224"/>
      <c r="P43" s="185"/>
      <c r="Q43" s="225"/>
      <c r="R43" s="182" t="str">
        <f ca="1">IF(ISERROR($V43),"",OFFSET('Smelter Look-up'!$C$4,$V43-4,0)&amp;"")</f>
        <v/>
      </c>
      <c r="S43" s="181" t="str">
        <f t="shared" ca="1" si="8"/>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9"/>
        <v>0</v>
      </c>
      <c r="AB43" s="228" t="str">
        <f t="shared" si="10"/>
        <v/>
      </c>
    </row>
    <row r="44" spans="1:28" s="227" customFormat="1" ht="23.1" customHeight="1">
      <c r="A44" s="181"/>
      <c r="B44" s="182"/>
      <c r="C44" s="186"/>
      <c r="D44" s="230"/>
      <c r="E44" s="182"/>
      <c r="F44" s="182"/>
      <c r="G44" s="182"/>
      <c r="H44" s="183"/>
      <c r="I44" s="184"/>
      <c r="J44" s="184"/>
      <c r="K44" s="224"/>
      <c r="L44" s="224"/>
      <c r="M44" s="224"/>
      <c r="N44" s="224"/>
      <c r="O44" s="224"/>
      <c r="P44" s="185"/>
      <c r="Q44" s="225"/>
      <c r="R44" s="182" t="str">
        <f ca="1">IF(ISERROR($V44),"",OFFSET('Smelter Look-up'!$C$4,$V44-4,0)&amp;"")</f>
        <v/>
      </c>
      <c r="S44" s="181" t="str">
        <f t="shared" ca="1" si="8"/>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9"/>
        <v>0</v>
      </c>
      <c r="AB44" s="228" t="str">
        <f t="shared" si="10"/>
        <v/>
      </c>
    </row>
    <row r="45" spans="1:28" s="227" customFormat="1" ht="23.1" customHeight="1">
      <c r="A45" s="181"/>
      <c r="B45" s="182"/>
      <c r="C45" s="186"/>
      <c r="D45" s="230"/>
      <c r="E45" s="182"/>
      <c r="F45" s="182"/>
      <c r="G45" s="182"/>
      <c r="H45" s="183"/>
      <c r="I45" s="184"/>
      <c r="J45" s="184"/>
      <c r="K45" s="224"/>
      <c r="L45" s="224"/>
      <c r="M45" s="224"/>
      <c r="N45" s="224"/>
      <c r="O45" s="224"/>
      <c r="P45" s="185"/>
      <c r="Q45" s="225"/>
      <c r="R45" s="182" t="str">
        <f ca="1">IF(ISERROR($V45),"",OFFSET('Smelter Look-up'!$C$4,$V45-4,0)&amp;"")</f>
        <v/>
      </c>
      <c r="S45" s="181" t="str">
        <f t="shared" ca="1" si="8"/>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9"/>
        <v>0</v>
      </c>
      <c r="AB45" s="228" t="str">
        <f t="shared" si="10"/>
        <v/>
      </c>
    </row>
    <row r="46" spans="1:28" s="227" customFormat="1" ht="23.1" customHeight="1">
      <c r="A46" s="181"/>
      <c r="B46" s="182"/>
      <c r="C46" s="186"/>
      <c r="D46" s="230"/>
      <c r="E46" s="182"/>
      <c r="F46" s="182"/>
      <c r="G46" s="182"/>
      <c r="H46" s="183"/>
      <c r="I46" s="184"/>
      <c r="J46" s="184"/>
      <c r="K46" s="224"/>
      <c r="L46" s="224"/>
      <c r="M46" s="224"/>
      <c r="N46" s="224"/>
      <c r="O46" s="224"/>
      <c r="P46" s="185"/>
      <c r="Q46" s="225"/>
      <c r="R46" s="182" t="str">
        <f ca="1">IF(ISERROR($V46),"",OFFSET('Smelter Look-up'!$C$4,$V46-4,0)&amp;"")</f>
        <v/>
      </c>
      <c r="S46" s="181" t="str">
        <f t="shared" ca="1" si="8"/>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9"/>
        <v>0</v>
      </c>
      <c r="AB46" s="228" t="str">
        <f t="shared" si="10"/>
        <v/>
      </c>
    </row>
    <row r="47" spans="1:28" s="227" customFormat="1" ht="23.1" customHeight="1">
      <c r="A47" s="181"/>
      <c r="B47" s="182"/>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8"/>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9"/>
        <v>0</v>
      </c>
      <c r="AB47" s="228" t="str">
        <f t="shared" si="10"/>
        <v/>
      </c>
    </row>
    <row r="48" spans="1:28" s="227" customFormat="1" ht="23.1" customHeight="1">
      <c r="A48" s="181"/>
      <c r="B48" s="182"/>
      <c r="C48" s="186"/>
      <c r="D48" s="230"/>
      <c r="E48" s="182"/>
      <c r="F48" s="182"/>
      <c r="G48" s="182"/>
      <c r="H48" s="183"/>
      <c r="I48" s="184"/>
      <c r="J48" s="184"/>
      <c r="K48" s="224"/>
      <c r="L48" s="224"/>
      <c r="M48" s="224"/>
      <c r="N48" s="224"/>
      <c r="O48" s="224"/>
      <c r="P48" s="185"/>
      <c r="Q48" s="225"/>
      <c r="R48" s="182" t="str">
        <f ca="1">IF(ISERROR($V48),"",OFFSET('Smelter Look-up'!$C$4,$V48-4,0)&amp;"")</f>
        <v/>
      </c>
      <c r="S48" s="181" t="str">
        <f t="shared" ca="1" si="8"/>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9"/>
        <v>0</v>
      </c>
      <c r="AB48" s="228" t="str">
        <f t="shared" si="10"/>
        <v/>
      </c>
    </row>
    <row r="49" spans="1:28" s="227" customFormat="1" ht="23.1" customHeight="1">
      <c r="A49" s="181"/>
      <c r="B49" s="182"/>
      <c r="C49" s="186"/>
      <c r="D49" s="230"/>
      <c r="E49" s="182"/>
      <c r="F49" s="182"/>
      <c r="G49" s="182"/>
      <c r="H49" s="183"/>
      <c r="I49" s="184"/>
      <c r="J49" s="184"/>
      <c r="K49" s="224"/>
      <c r="L49" s="224"/>
      <c r="M49" s="224"/>
      <c r="N49" s="224"/>
      <c r="O49" s="224"/>
      <c r="P49" s="185"/>
      <c r="Q49" s="225"/>
      <c r="R49" s="182" t="str">
        <f ca="1">IF(ISERROR($V49),"",OFFSET('Smelter Look-up'!$C$4,$V49-4,0)&amp;"")</f>
        <v/>
      </c>
      <c r="S49" s="181" t="str">
        <f t="shared" ca="1" si="8"/>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si="9"/>
        <v>0</v>
      </c>
      <c r="AB49" s="228" t="str">
        <f t="shared" si="10"/>
        <v/>
      </c>
    </row>
    <row r="50" spans="1:28" s="227" customFormat="1" ht="23.1" customHeight="1">
      <c r="A50" s="181"/>
      <c r="B50" s="182"/>
      <c r="C50" s="186"/>
      <c r="D50" s="230"/>
      <c r="E50" s="182"/>
      <c r="F50" s="182"/>
      <c r="G50" s="182"/>
      <c r="H50" s="183"/>
      <c r="I50" s="184"/>
      <c r="J50" s="184"/>
      <c r="K50" s="224"/>
      <c r="L50" s="224"/>
      <c r="M50" s="224"/>
      <c r="N50" s="224"/>
      <c r="O50" s="224"/>
      <c r="P50" s="185"/>
      <c r="Q50" s="225"/>
      <c r="R50" s="182" t="str">
        <f ca="1">IF(ISERROR($V50),"",OFFSET('Smelter Look-up'!$C$4,$V50-4,0)&amp;"")</f>
        <v/>
      </c>
      <c r="S50" s="181" t="str">
        <f t="shared" ca="1" si="8"/>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9"/>
        <v>0</v>
      </c>
      <c r="AB50" s="228" t="str">
        <f t="shared" si="10"/>
        <v/>
      </c>
    </row>
    <row r="51" spans="1:28" s="227" customFormat="1" ht="23.1" customHeight="1">
      <c r="A51" s="181"/>
      <c r="B51" s="182"/>
      <c r="C51" s="186"/>
      <c r="D51" s="230"/>
      <c r="E51" s="182"/>
      <c r="F51" s="182"/>
      <c r="G51" s="182"/>
      <c r="H51" s="183"/>
      <c r="I51" s="184"/>
      <c r="J51" s="184"/>
      <c r="K51" s="224"/>
      <c r="L51" s="224"/>
      <c r="M51" s="224"/>
      <c r="N51" s="224"/>
      <c r="O51" s="224"/>
      <c r="P51" s="185"/>
      <c r="Q51" s="225"/>
      <c r="R51" s="182" t="str">
        <f ca="1">IF(ISERROR($V51),"",OFFSET('Smelter Look-up'!$C$4,$V51-4,0)&amp;"")</f>
        <v/>
      </c>
      <c r="S51" s="181" t="str">
        <f t="shared" ca="1" si="8"/>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si="9"/>
        <v>0</v>
      </c>
      <c r="AB51" s="228" t="str">
        <f t="shared" si="10"/>
        <v/>
      </c>
    </row>
    <row r="52" spans="1:28" s="227" customFormat="1" ht="23.1" customHeight="1">
      <c r="A52" s="181"/>
      <c r="B52" s="182"/>
      <c r="C52" s="186"/>
      <c r="D52" s="230"/>
      <c r="E52" s="182"/>
      <c r="F52" s="182"/>
      <c r="G52" s="182"/>
      <c r="H52" s="183"/>
      <c r="I52" s="184"/>
      <c r="J52" s="184"/>
      <c r="K52" s="224"/>
      <c r="L52" s="224"/>
      <c r="M52" s="224"/>
      <c r="N52" s="224"/>
      <c r="O52" s="224"/>
      <c r="P52" s="185"/>
      <c r="Q52" s="225"/>
      <c r="R52" s="182" t="str">
        <f ca="1">IF(ISERROR($V52),"",OFFSET('Smelter Look-up'!$C$4,$V52-4,0)&amp;"")</f>
        <v/>
      </c>
      <c r="S52" s="181" t="str">
        <f t="shared" ca="1" si="8"/>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9"/>
        <v>0</v>
      </c>
      <c r="AB52" s="228" t="str">
        <f t="shared" si="10"/>
        <v/>
      </c>
    </row>
    <row r="53" spans="1:28" s="227" customFormat="1" ht="23.1" customHeight="1">
      <c r="A53" s="181"/>
      <c r="B53" s="182"/>
      <c r="C53" s="186"/>
      <c r="D53" s="230"/>
      <c r="E53" s="182"/>
      <c r="F53" s="182"/>
      <c r="G53" s="182"/>
      <c r="H53" s="183"/>
      <c r="I53" s="184"/>
      <c r="J53" s="184"/>
      <c r="K53" s="224"/>
      <c r="L53" s="224"/>
      <c r="M53" s="224"/>
      <c r="N53" s="224"/>
      <c r="O53" s="224"/>
      <c r="P53" s="185"/>
      <c r="Q53" s="225"/>
      <c r="R53" s="182" t="str">
        <f ca="1">IF(ISERROR($V53),"",OFFSET('Smelter Look-up'!$C$4,$V53-4,0)&amp;"")</f>
        <v/>
      </c>
      <c r="S53" s="181" t="str">
        <f t="shared" ca="1" si="8"/>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si="9"/>
        <v>0</v>
      </c>
      <c r="AB53" s="228" t="str">
        <f t="shared" si="10"/>
        <v/>
      </c>
    </row>
    <row r="54" spans="1:28" s="227" customFormat="1" ht="23.1" customHeight="1">
      <c r="A54" s="181"/>
      <c r="B54" s="182"/>
      <c r="C54" s="186"/>
      <c r="D54" s="230"/>
      <c r="E54" s="182"/>
      <c r="F54" s="182"/>
      <c r="G54" s="182"/>
      <c r="H54" s="183"/>
      <c r="I54" s="184"/>
      <c r="J54" s="184"/>
      <c r="K54" s="224"/>
      <c r="L54" s="224"/>
      <c r="M54" s="224"/>
      <c r="N54" s="224"/>
      <c r="O54" s="224"/>
      <c r="P54" s="185"/>
      <c r="Q54" s="225"/>
      <c r="R54" s="182" t="str">
        <f ca="1">IF(ISERROR($V54),"",OFFSET('Smelter Look-up'!$C$4,$V54-4,0)&amp;"")</f>
        <v/>
      </c>
      <c r="S54" s="181" t="str">
        <f t="shared" ca="1" si="8"/>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9"/>
        <v>0</v>
      </c>
      <c r="AB54" s="228" t="str">
        <f t="shared" si="10"/>
        <v/>
      </c>
    </row>
    <row r="55" spans="1:28" s="227" customFormat="1" ht="23.1" customHeight="1">
      <c r="A55" s="181"/>
      <c r="B55" s="182"/>
      <c r="C55" s="186"/>
      <c r="D55" s="230"/>
      <c r="E55" s="182"/>
      <c r="F55" s="182"/>
      <c r="G55" s="182"/>
      <c r="H55" s="183"/>
      <c r="I55" s="184"/>
      <c r="J55" s="184"/>
      <c r="K55" s="224"/>
      <c r="L55" s="224"/>
      <c r="M55" s="224"/>
      <c r="N55" s="224"/>
      <c r="O55" s="224"/>
      <c r="P55" s="185"/>
      <c r="Q55" s="225"/>
      <c r="R55" s="182" t="str">
        <f ca="1">IF(ISERROR($V55),"",OFFSET('Smelter Look-up'!$C$4,$V55-4,0)&amp;"")</f>
        <v/>
      </c>
      <c r="S55" s="181" t="str">
        <f t="shared" ca="1" si="8"/>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9"/>
        <v>0</v>
      </c>
      <c r="AB55" s="228" t="str">
        <f t="shared" si="10"/>
        <v/>
      </c>
    </row>
    <row r="56" spans="1:28" s="227" customFormat="1" ht="23.1" customHeight="1">
      <c r="A56" s="181"/>
      <c r="B56" s="182"/>
      <c r="C56" s="186"/>
      <c r="D56" s="230"/>
      <c r="E56" s="182"/>
      <c r="F56" s="182"/>
      <c r="G56" s="182"/>
      <c r="H56" s="183"/>
      <c r="I56" s="184"/>
      <c r="J56" s="184"/>
      <c r="K56" s="224"/>
      <c r="L56" s="224"/>
      <c r="M56" s="224"/>
      <c r="N56" s="224"/>
      <c r="O56" s="224"/>
      <c r="P56" s="185"/>
      <c r="Q56" s="225"/>
      <c r="R56" s="182" t="str">
        <f ca="1">IF(ISERROR($V56),"",OFFSET('Smelter Look-up'!$C$4,$V56-4,0)&amp;"")</f>
        <v/>
      </c>
      <c r="S56" s="181" t="str">
        <f t="shared" ca="1" si="8"/>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si="9"/>
        <v>0</v>
      </c>
      <c r="AB56" s="228" t="str">
        <f t="shared" si="10"/>
        <v/>
      </c>
    </row>
    <row r="57" spans="1:28" s="227" customFormat="1" ht="23.1" customHeight="1">
      <c r="A57" s="181"/>
      <c r="B57" s="182"/>
      <c r="C57" s="186"/>
      <c r="D57" s="230"/>
      <c r="E57" s="182"/>
      <c r="F57" s="182"/>
      <c r="G57" s="182"/>
      <c r="H57" s="183"/>
      <c r="I57" s="184"/>
      <c r="J57" s="184"/>
      <c r="K57" s="224"/>
      <c r="L57" s="224"/>
      <c r="M57" s="224"/>
      <c r="N57" s="224"/>
      <c r="O57" s="224"/>
      <c r="P57" s="185"/>
      <c r="Q57" s="225"/>
      <c r="R57" s="182" t="str">
        <f ca="1">IF(ISERROR($V57),"",OFFSET('Smelter Look-up'!$C$4,$V57-4,0)&amp;"")</f>
        <v/>
      </c>
      <c r="S57" s="181" t="str">
        <f t="shared" ca="1" si="8"/>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9"/>
        <v>0</v>
      </c>
      <c r="AB57" s="228" t="str">
        <f t="shared" si="10"/>
        <v/>
      </c>
    </row>
    <row r="58" spans="1:28" s="227" customFormat="1" ht="23.1" customHeight="1">
      <c r="A58" s="181"/>
      <c r="B58" s="182"/>
      <c r="C58" s="186"/>
      <c r="D58" s="230"/>
      <c r="E58" s="182"/>
      <c r="F58" s="182"/>
      <c r="G58" s="182"/>
      <c r="H58" s="183"/>
      <c r="I58" s="184"/>
      <c r="J58" s="184"/>
      <c r="K58" s="224"/>
      <c r="L58" s="224"/>
      <c r="M58" s="224"/>
      <c r="N58" s="224"/>
      <c r="O58" s="224"/>
      <c r="P58" s="185"/>
      <c r="Q58" s="225"/>
      <c r="R58" s="182" t="str">
        <f ca="1">IF(ISERROR($V58),"",OFFSET('Smelter Look-up'!$C$4,$V58-4,0)&amp;"")</f>
        <v/>
      </c>
      <c r="S58" s="181" t="str">
        <f t="shared" ca="1" si="8"/>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9"/>
        <v>0</v>
      </c>
      <c r="AB58" s="228" t="str">
        <f t="shared" si="10"/>
        <v/>
      </c>
    </row>
    <row r="59" spans="1:28" s="227" customFormat="1" ht="23.1" customHeight="1">
      <c r="A59" s="181"/>
      <c r="B59" s="182"/>
      <c r="C59" s="186"/>
      <c r="D59" s="230"/>
      <c r="E59" s="182"/>
      <c r="F59" s="182"/>
      <c r="G59" s="182"/>
      <c r="H59" s="183"/>
      <c r="I59" s="184"/>
      <c r="J59" s="184"/>
      <c r="K59" s="224"/>
      <c r="L59" s="224"/>
      <c r="M59" s="224"/>
      <c r="N59" s="224"/>
      <c r="O59" s="224"/>
      <c r="P59" s="185"/>
      <c r="Q59" s="225"/>
      <c r="R59" s="182" t="str">
        <f ca="1">IF(ISERROR($V59),"",OFFSET('Smelter Look-up'!$C$4,$V59-4,0)&amp;"")</f>
        <v/>
      </c>
      <c r="S59" s="181" t="str">
        <f t="shared" ca="1" si="8"/>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si="9"/>
        <v>0</v>
      </c>
      <c r="AB59" s="228" t="str">
        <f t="shared" si="10"/>
        <v/>
      </c>
    </row>
    <row r="60" spans="1:28" s="227" customFormat="1" ht="23.1" customHeight="1">
      <c r="A60" s="181"/>
      <c r="B60" s="182"/>
      <c r="C60" s="186"/>
      <c r="D60" s="230"/>
      <c r="E60" s="182"/>
      <c r="F60" s="182"/>
      <c r="G60" s="182"/>
      <c r="H60" s="183"/>
      <c r="I60" s="184"/>
      <c r="J60" s="184"/>
      <c r="K60" s="224"/>
      <c r="L60" s="224"/>
      <c r="M60" s="224"/>
      <c r="N60" s="224"/>
      <c r="O60" s="224"/>
      <c r="P60" s="185"/>
      <c r="Q60" s="225"/>
      <c r="R60" s="182" t="str">
        <f ca="1">IF(ISERROR($V60),"",OFFSET('Smelter Look-up'!$C$4,$V60-4,0)&amp;"")</f>
        <v/>
      </c>
      <c r="S60" s="181" t="str">
        <f t="shared" ca="1" si="8"/>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9"/>
        <v>0</v>
      </c>
      <c r="AB60" s="228" t="str">
        <f t="shared" si="10"/>
        <v/>
      </c>
    </row>
    <row r="61" spans="1:28" s="227" customFormat="1" ht="23.1" customHeight="1">
      <c r="A61" s="181"/>
      <c r="B61" s="182"/>
      <c r="C61" s="186"/>
      <c r="D61" s="230"/>
      <c r="E61" s="182"/>
      <c r="F61" s="182"/>
      <c r="G61" s="182"/>
      <c r="H61" s="183"/>
      <c r="I61" s="184"/>
      <c r="J61" s="184"/>
      <c r="K61" s="224"/>
      <c r="L61" s="224"/>
      <c r="M61" s="224"/>
      <c r="N61" s="224"/>
      <c r="O61" s="224"/>
      <c r="P61" s="185"/>
      <c r="Q61" s="225"/>
      <c r="R61" s="182" t="str">
        <f ca="1">IF(ISERROR($V61),"",OFFSET('Smelter Look-up'!$C$4,$V61-4,0)&amp;"")</f>
        <v/>
      </c>
      <c r="S61" s="181" t="str">
        <f t="shared" ca="1" si="8"/>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9"/>
        <v>0</v>
      </c>
      <c r="AB61" s="228" t="str">
        <f t="shared" si="10"/>
        <v/>
      </c>
    </row>
    <row r="62" spans="1:28" s="227" customFormat="1" ht="23.1" customHeight="1">
      <c r="A62" s="181"/>
      <c r="B62" s="182"/>
      <c r="C62" s="186"/>
      <c r="D62" s="230"/>
      <c r="E62" s="182"/>
      <c r="F62" s="182"/>
      <c r="G62" s="182"/>
      <c r="H62" s="183"/>
      <c r="I62" s="184"/>
      <c r="J62" s="184"/>
      <c r="K62" s="224"/>
      <c r="L62" s="224"/>
      <c r="M62" s="224"/>
      <c r="N62" s="224"/>
      <c r="O62" s="224"/>
      <c r="P62" s="185"/>
      <c r="Q62" s="225"/>
      <c r="R62" s="182" t="str">
        <f ca="1">IF(ISERROR($V62),"",OFFSET('Smelter Look-up'!$C$4,$V62-4,0)&amp;"")</f>
        <v/>
      </c>
      <c r="S62" s="181" t="str">
        <f t="shared" ca="1" si="8"/>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9"/>
        <v>0</v>
      </c>
      <c r="AB62" s="228" t="str">
        <f t="shared" si="10"/>
        <v/>
      </c>
    </row>
    <row r="63" spans="1:28" s="227" customFormat="1" ht="23.1" customHeight="1">
      <c r="A63" s="181"/>
      <c r="B63" s="182"/>
      <c r="C63" s="186"/>
      <c r="D63" s="230"/>
      <c r="E63" s="182"/>
      <c r="F63" s="182"/>
      <c r="G63" s="182"/>
      <c r="H63" s="183"/>
      <c r="I63" s="184"/>
      <c r="J63" s="184"/>
      <c r="K63" s="224"/>
      <c r="L63" s="224"/>
      <c r="M63" s="224"/>
      <c r="N63" s="224"/>
      <c r="O63" s="224"/>
      <c r="P63" s="185"/>
      <c r="Q63" s="225"/>
      <c r="R63" s="182" t="str">
        <f ca="1">IF(ISERROR($V63),"",OFFSET('Smelter Look-up'!$C$4,$V63-4,0)&amp;"")</f>
        <v/>
      </c>
      <c r="S63" s="181" t="str">
        <f t="shared" ca="1" si="8"/>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9"/>
        <v>0</v>
      </c>
      <c r="AB63" s="228" t="str">
        <f t="shared" si="10"/>
        <v/>
      </c>
    </row>
    <row r="64" spans="1:28" s="227" customFormat="1" ht="23.1" customHeight="1">
      <c r="A64" s="181"/>
      <c r="B64" s="182"/>
      <c r="C64" s="186"/>
      <c r="D64" s="230"/>
      <c r="E64" s="182"/>
      <c r="F64" s="182"/>
      <c r="G64" s="182"/>
      <c r="H64" s="183"/>
      <c r="I64" s="184"/>
      <c r="J64" s="184"/>
      <c r="K64" s="224"/>
      <c r="L64" s="224"/>
      <c r="M64" s="224"/>
      <c r="N64" s="224"/>
      <c r="O64" s="224"/>
      <c r="P64" s="185"/>
      <c r="Q64" s="225"/>
      <c r="R64" s="182" t="str">
        <f ca="1">IF(ISERROR($V64),"",OFFSET('Smelter Look-up'!$C$4,$V64-4,0)&amp;"")</f>
        <v/>
      </c>
      <c r="S64" s="181" t="str">
        <f t="shared" ca="1" si="8"/>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9"/>
        <v>0</v>
      </c>
      <c r="AB64" s="228" t="str">
        <f t="shared" si="10"/>
        <v/>
      </c>
    </row>
    <row r="65" spans="1:28" s="227" customFormat="1" ht="23.1" customHeight="1">
      <c r="A65" s="181"/>
      <c r="B65" s="182"/>
      <c r="C65" s="186"/>
      <c r="D65" s="230"/>
      <c r="E65" s="182"/>
      <c r="F65" s="182"/>
      <c r="G65" s="182"/>
      <c r="H65" s="183"/>
      <c r="I65" s="184"/>
      <c r="J65" s="184"/>
      <c r="K65" s="224"/>
      <c r="L65" s="224"/>
      <c r="M65" s="224"/>
      <c r="N65" s="224"/>
      <c r="O65" s="224"/>
      <c r="P65" s="185"/>
      <c r="Q65" s="225"/>
      <c r="R65" s="182" t="str">
        <f ca="1">IF(ISERROR($V65),"",OFFSET('Smelter Look-up'!$C$4,$V65-4,0)&amp;"")</f>
        <v/>
      </c>
      <c r="S65" s="181" t="str">
        <f t="shared" ca="1" si="8"/>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9"/>
        <v>0</v>
      </c>
      <c r="AB65" s="228" t="str">
        <f t="shared" si="10"/>
        <v/>
      </c>
    </row>
    <row r="66" spans="1:28" s="227" customFormat="1" ht="23.1" customHeight="1">
      <c r="A66" s="181"/>
      <c r="B66" s="182"/>
      <c r="C66" s="186"/>
      <c r="D66" s="230"/>
      <c r="E66" s="182"/>
      <c r="F66" s="182"/>
      <c r="G66" s="182"/>
      <c r="H66" s="183"/>
      <c r="I66" s="184"/>
      <c r="J66" s="184"/>
      <c r="K66" s="224"/>
      <c r="L66" s="224"/>
      <c r="M66" s="224"/>
      <c r="N66" s="224"/>
      <c r="O66" s="224"/>
      <c r="P66" s="185"/>
      <c r="Q66" s="225"/>
      <c r="R66" s="182" t="str">
        <f ca="1">IF(ISERROR($V66),"",OFFSET('Smelter Look-up'!$C$4,$V66-4,0)&amp;"")</f>
        <v/>
      </c>
      <c r="S66" s="181" t="str">
        <f t="shared" ca="1" si="8"/>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9"/>
        <v>0</v>
      </c>
      <c r="AB66" s="228" t="str">
        <f t="shared" si="10"/>
        <v/>
      </c>
    </row>
    <row r="67" spans="1:28" s="227" customFormat="1" ht="23.1" customHeight="1">
      <c r="A67" s="181"/>
      <c r="B67" s="182"/>
      <c r="C67" s="186"/>
      <c r="D67" s="230"/>
      <c r="E67" s="182"/>
      <c r="F67" s="182"/>
      <c r="G67" s="182"/>
      <c r="H67" s="183"/>
      <c r="I67" s="184"/>
      <c r="J67" s="184"/>
      <c r="K67" s="224"/>
      <c r="L67" s="224"/>
      <c r="M67" s="224"/>
      <c r="N67" s="224"/>
      <c r="O67" s="224"/>
      <c r="P67" s="185"/>
      <c r="Q67" s="225"/>
      <c r="R67" s="182" t="str">
        <f ca="1">IF(ISERROR($V67),"",OFFSET('Smelter Look-up'!$C$4,$V67-4,0)&amp;"")</f>
        <v/>
      </c>
      <c r="S67" s="181" t="str">
        <f t="shared" ca="1" si="8"/>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9"/>
        <v>0</v>
      </c>
      <c r="AB67" s="228" t="str">
        <f t="shared" si="10"/>
        <v/>
      </c>
    </row>
    <row r="68" spans="1:28" s="227" customFormat="1" ht="23.1" customHeight="1">
      <c r="A68" s="181"/>
      <c r="B68" s="294"/>
      <c r="C68" s="295"/>
      <c r="D68" s="296"/>
      <c r="E68" s="294"/>
      <c r="F68" s="294"/>
      <c r="G68" s="294"/>
      <c r="H68" s="297"/>
      <c r="I68" s="293"/>
      <c r="J68" s="293"/>
      <c r="K68" s="224"/>
      <c r="L68" s="224"/>
      <c r="M68" s="224"/>
      <c r="N68" s="224"/>
      <c r="O68" s="224"/>
      <c r="P68" s="185"/>
      <c r="Q68" s="225"/>
      <c r="R68" s="182" t="str">
        <f ca="1">IF(ISERROR($V68),"",OFFSET('Smelter Look-up'!$C$4,$V68-4,0)&amp;"")</f>
        <v/>
      </c>
      <c r="S68" s="181" t="str">
        <f t="shared" ca="1" si="8"/>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9"/>
        <v>0</v>
      </c>
      <c r="AB68" s="228" t="str">
        <f t="shared" si="10"/>
        <v/>
      </c>
    </row>
    <row r="69" spans="1:28" s="227" customFormat="1" ht="23.1" customHeight="1">
      <c r="A69" s="181"/>
      <c r="B69" s="294"/>
      <c r="C69" s="295"/>
      <c r="D69" s="296"/>
      <c r="E69" s="294"/>
      <c r="F69" s="294"/>
      <c r="G69" s="294"/>
      <c r="H69" s="297"/>
      <c r="I69" s="293"/>
      <c r="J69" s="293"/>
      <c r="K69" s="224"/>
      <c r="L69" s="224"/>
      <c r="M69" s="224"/>
      <c r="N69" s="224"/>
      <c r="O69" s="224"/>
      <c r="P69" s="185"/>
      <c r="Q69" s="225"/>
      <c r="R69" s="182" t="str">
        <f ca="1">IF(ISERROR($V69),"",OFFSET('Smelter Look-up'!$C$4,$V69-4,0)&amp;"")</f>
        <v/>
      </c>
      <c r="S69" s="181" t="str">
        <f t="shared" ref="S69"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si="12">IF(AND(C69="Smelter not listed",OR(LEN(D69)=0,LEN(E69)=0)),1,0)</f>
        <v>0</v>
      </c>
      <c r="AB69" s="228" t="str">
        <f t="shared" ref="AB69" si="13">B69&amp;C69</f>
        <v/>
      </c>
    </row>
    <row r="70" spans="1:28" s="227" customFormat="1" ht="23.1" customHeight="1">
      <c r="A70" s="181"/>
      <c r="B70" s="294"/>
      <c r="C70" s="295"/>
      <c r="D70" s="296"/>
      <c r="E70" s="294"/>
      <c r="F70" s="294"/>
      <c r="G70" s="294"/>
      <c r="H70" s="297"/>
      <c r="I70" s="293"/>
      <c r="J70" s="293"/>
      <c r="K70" s="224"/>
      <c r="L70" s="224"/>
      <c r="M70" s="224"/>
      <c r="N70" s="224"/>
      <c r="O70" s="224"/>
      <c r="P70" s="185"/>
      <c r="Q70" s="225"/>
      <c r="R70" s="182" t="str">
        <f ca="1">IF(ISERROR($V70),"",OFFSET('Smelter Look-up'!$C$4,$V70-4,0)&amp;"")</f>
        <v/>
      </c>
      <c r="S70" s="181" t="str">
        <f t="shared" ref="S70:S101" ca="1" si="14">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si="15">IF(AND(C70="Smelter not listed",OR(LEN(D70)=0,LEN(E70)=0)),1,0)</f>
        <v>0</v>
      </c>
      <c r="AB70" s="228" t="str">
        <f t="shared" ref="AB70:AB101" si="16">B70&amp;C70</f>
        <v/>
      </c>
    </row>
    <row r="71" spans="1:28" s="227" customFormat="1" ht="23.1" customHeight="1">
      <c r="A71" s="181"/>
      <c r="B71" s="294"/>
      <c r="C71" s="295"/>
      <c r="D71" s="296"/>
      <c r="E71" s="294"/>
      <c r="F71" s="294"/>
      <c r="G71" s="294"/>
      <c r="H71" s="297"/>
      <c r="I71" s="293"/>
      <c r="J71" s="293"/>
      <c r="K71" s="224"/>
      <c r="L71" s="224"/>
      <c r="M71" s="224"/>
      <c r="N71" s="224"/>
      <c r="O71" s="224"/>
      <c r="P71" s="185"/>
      <c r="Q71" s="225"/>
      <c r="R71" s="182" t="str">
        <f ca="1">IF(ISERROR($V71),"",OFFSET('Smelter Look-up'!$C$4,$V71-4,0)&amp;"")</f>
        <v/>
      </c>
      <c r="S71" s="181" t="str">
        <f t="shared" ca="1" si="14"/>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5"/>
        <v>0</v>
      </c>
      <c r="AB71" s="228" t="str">
        <f t="shared" si="16"/>
        <v/>
      </c>
    </row>
    <row r="72" spans="1:28" s="227" customFormat="1" ht="23.1" customHeight="1">
      <c r="A72" s="181"/>
      <c r="B72" s="294"/>
      <c r="C72" s="295"/>
      <c r="D72" s="296"/>
      <c r="E72" s="294"/>
      <c r="F72" s="294"/>
      <c r="G72" s="294"/>
      <c r="H72" s="297"/>
      <c r="I72" s="293"/>
      <c r="J72" s="293"/>
      <c r="K72" s="224"/>
      <c r="L72" s="224"/>
      <c r="M72" s="224"/>
      <c r="N72" s="224"/>
      <c r="O72" s="224"/>
      <c r="P72" s="185"/>
      <c r="Q72" s="225"/>
      <c r="R72" s="182" t="str">
        <f ca="1">IF(ISERROR($V72),"",OFFSET('Smelter Look-up'!$C$4,$V72-4,0)&amp;"")</f>
        <v/>
      </c>
      <c r="S72" s="181" t="str">
        <f t="shared" ca="1" si="14"/>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5"/>
        <v>0</v>
      </c>
      <c r="AB72" s="228" t="str">
        <f t="shared" si="16"/>
        <v/>
      </c>
    </row>
    <row r="73" spans="1:28" s="227" customFormat="1" ht="23.1" customHeight="1">
      <c r="A73" s="181"/>
      <c r="B73" s="294"/>
      <c r="C73" s="295"/>
      <c r="D73" s="296"/>
      <c r="E73" s="294"/>
      <c r="F73" s="294"/>
      <c r="G73" s="294"/>
      <c r="H73" s="297"/>
      <c r="I73" s="293"/>
      <c r="J73" s="293"/>
      <c r="K73" s="224"/>
      <c r="L73" s="224"/>
      <c r="M73" s="224"/>
      <c r="N73" s="224"/>
      <c r="O73" s="224"/>
      <c r="P73" s="185"/>
      <c r="Q73" s="225"/>
      <c r="R73" s="182" t="str">
        <f ca="1">IF(ISERROR($V73),"",OFFSET('Smelter Look-up'!$C$4,$V73-4,0)&amp;"")</f>
        <v/>
      </c>
      <c r="S73" s="181" t="str">
        <f t="shared" ca="1" si="14"/>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15"/>
        <v>0</v>
      </c>
      <c r="AB73" s="228" t="str">
        <f t="shared" si="16"/>
        <v/>
      </c>
    </row>
    <row r="74" spans="1:28" s="227" customFormat="1" ht="23.1" customHeight="1">
      <c r="A74" s="181"/>
      <c r="B74" s="294"/>
      <c r="C74" s="295"/>
      <c r="D74" s="296"/>
      <c r="E74" s="294"/>
      <c r="F74" s="294"/>
      <c r="G74" s="294"/>
      <c r="H74" s="297"/>
      <c r="I74" s="293"/>
      <c r="J74" s="293"/>
      <c r="K74" s="224"/>
      <c r="L74" s="224"/>
      <c r="M74" s="224"/>
      <c r="N74" s="224"/>
      <c r="O74" s="224"/>
      <c r="P74" s="185"/>
      <c r="Q74" s="225"/>
      <c r="R74" s="182" t="str">
        <f ca="1">IF(ISERROR($V74),"",OFFSET('Smelter Look-up'!$C$4,$V74-4,0)&amp;"")</f>
        <v/>
      </c>
      <c r="S74" s="181" t="str">
        <f t="shared" ca="1" si="14"/>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si="15"/>
        <v>0</v>
      </c>
      <c r="AB74" s="228" t="str">
        <f t="shared" si="16"/>
        <v/>
      </c>
    </row>
    <row r="75" spans="1:28" s="227" customFormat="1" ht="23.1" customHeight="1">
      <c r="A75" s="298"/>
      <c r="B75" s="294"/>
      <c r="C75" s="295"/>
      <c r="D75" s="296"/>
      <c r="E75" s="294"/>
      <c r="F75" s="294"/>
      <c r="G75" s="294"/>
      <c r="H75" s="297"/>
      <c r="I75" s="293"/>
      <c r="J75" s="293"/>
      <c r="K75" s="224"/>
      <c r="L75" s="224"/>
      <c r="M75" s="224"/>
      <c r="N75" s="224"/>
      <c r="O75" s="224"/>
      <c r="P75" s="185"/>
      <c r="Q75" s="225"/>
      <c r="R75" s="182" t="str">
        <f ca="1">IF(ISERROR($V75),"",OFFSET('Smelter Look-up'!$C$4,$V75-4,0)&amp;"")</f>
        <v/>
      </c>
      <c r="S75" s="181" t="str">
        <f t="shared" ca="1" si="14"/>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5"/>
        <v>0</v>
      </c>
      <c r="AB75" s="228" t="str">
        <f t="shared" si="16"/>
        <v/>
      </c>
    </row>
    <row r="76" spans="1:28" s="227" customFormat="1" ht="23.1" customHeight="1">
      <c r="A76" s="298"/>
      <c r="B76" s="294"/>
      <c r="C76" s="295"/>
      <c r="D76" s="296"/>
      <c r="E76" s="294"/>
      <c r="F76" s="294"/>
      <c r="G76" s="294"/>
      <c r="H76" s="297"/>
      <c r="I76" s="293"/>
      <c r="J76" s="293"/>
      <c r="K76" s="224"/>
      <c r="L76" s="224"/>
      <c r="M76" s="224"/>
      <c r="N76" s="224"/>
      <c r="O76" s="224"/>
      <c r="P76" s="185"/>
      <c r="Q76" s="225"/>
      <c r="R76" s="182" t="str">
        <f ca="1">IF(ISERROR($V76),"",OFFSET('Smelter Look-up'!$C$4,$V76-4,0)&amp;"")</f>
        <v/>
      </c>
      <c r="S76" s="181" t="str">
        <f t="shared" ca="1" si="14"/>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si="15"/>
        <v>0</v>
      </c>
      <c r="AB76" s="228" t="str">
        <f t="shared" si="16"/>
        <v/>
      </c>
    </row>
    <row r="77" spans="1:28" s="227" customFormat="1" ht="23.1" customHeight="1">
      <c r="A77" s="298"/>
      <c r="B77" s="294"/>
      <c r="C77" s="295"/>
      <c r="D77" s="296"/>
      <c r="E77" s="294"/>
      <c r="F77" s="294"/>
      <c r="G77" s="294"/>
      <c r="H77" s="297"/>
      <c r="I77" s="293"/>
      <c r="J77" s="293"/>
      <c r="K77" s="224"/>
      <c r="L77" s="224"/>
      <c r="M77" s="224"/>
      <c r="N77" s="224"/>
      <c r="O77" s="224"/>
      <c r="P77" s="185"/>
      <c r="Q77" s="225"/>
      <c r="R77" s="182" t="str">
        <f ca="1">IF(ISERROR($V77),"",OFFSET('Smelter Look-up'!$C$4,$V77-4,0)&amp;"")</f>
        <v/>
      </c>
      <c r="S77" s="181" t="str">
        <f t="shared" ca="1" si="14"/>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5"/>
        <v>0</v>
      </c>
      <c r="AB77" s="228" t="str">
        <f t="shared" si="16"/>
        <v/>
      </c>
    </row>
    <row r="78" spans="1:28" s="227" customFormat="1" ht="23.1" customHeight="1">
      <c r="A78" s="298"/>
      <c r="B78" s="294"/>
      <c r="C78" s="295"/>
      <c r="D78" s="296"/>
      <c r="E78" s="294"/>
      <c r="F78" s="294"/>
      <c r="G78" s="294"/>
      <c r="H78" s="297"/>
      <c r="I78" s="293"/>
      <c r="J78" s="293"/>
      <c r="K78" s="224"/>
      <c r="L78" s="224"/>
      <c r="M78" s="224"/>
      <c r="N78" s="224"/>
      <c r="O78" s="224"/>
      <c r="P78" s="185"/>
      <c r="Q78" s="225"/>
      <c r="R78" s="182" t="str">
        <f ca="1">IF(ISERROR($V78),"",OFFSET('Smelter Look-up'!$C$4,$V78-4,0)&amp;"")</f>
        <v/>
      </c>
      <c r="S78" s="181" t="str">
        <f t="shared" ca="1" si="14"/>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5"/>
        <v>0</v>
      </c>
      <c r="AB78" s="228" t="str">
        <f t="shared" si="16"/>
        <v/>
      </c>
    </row>
    <row r="79" spans="1:28" s="227" customFormat="1" ht="23.1" customHeight="1">
      <c r="A79" s="298"/>
      <c r="B79" s="294"/>
      <c r="C79" s="295"/>
      <c r="D79" s="296"/>
      <c r="E79" s="294"/>
      <c r="F79" s="294"/>
      <c r="G79" s="294"/>
      <c r="H79" s="297"/>
      <c r="I79" s="293"/>
      <c r="J79" s="293"/>
      <c r="K79" s="224"/>
      <c r="L79" s="224"/>
      <c r="M79" s="224"/>
      <c r="N79" s="224"/>
      <c r="O79" s="224"/>
      <c r="P79" s="185"/>
      <c r="Q79" s="225"/>
      <c r="R79" s="182" t="str">
        <f ca="1">IF(ISERROR($V79),"",OFFSET('Smelter Look-up'!$C$4,$V79-4,0)&amp;"")</f>
        <v/>
      </c>
      <c r="S79" s="181" t="str">
        <f t="shared" ca="1" si="14"/>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5"/>
        <v>0</v>
      </c>
      <c r="AB79" s="228" t="str">
        <f t="shared" si="16"/>
        <v/>
      </c>
    </row>
    <row r="80" spans="1:28" s="227" customFormat="1" ht="23.1" customHeight="1">
      <c r="A80" s="298"/>
      <c r="B80" s="294"/>
      <c r="C80" s="295"/>
      <c r="D80" s="296"/>
      <c r="E80" s="294"/>
      <c r="F80" s="294"/>
      <c r="G80" s="294"/>
      <c r="H80" s="297"/>
      <c r="I80" s="293"/>
      <c r="J80" s="293"/>
      <c r="K80" s="224"/>
      <c r="L80" s="224"/>
      <c r="M80" s="224"/>
      <c r="N80" s="224"/>
      <c r="O80" s="224"/>
      <c r="P80" s="185"/>
      <c r="Q80" s="225"/>
      <c r="R80" s="182" t="str">
        <f ca="1">IF(ISERROR($V80),"",OFFSET('Smelter Look-up'!$C$4,$V80-4,0)&amp;"")</f>
        <v/>
      </c>
      <c r="S80" s="181" t="str">
        <f t="shared" ca="1" si="14"/>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5"/>
        <v>0</v>
      </c>
      <c r="AB80" s="228" t="str">
        <f t="shared" si="16"/>
        <v/>
      </c>
    </row>
    <row r="81" spans="1:28" s="227" customFormat="1" ht="23.1" customHeight="1">
      <c r="A81" s="298"/>
      <c r="B81" s="294"/>
      <c r="C81" s="295"/>
      <c r="D81" s="296"/>
      <c r="E81" s="294"/>
      <c r="F81" s="294"/>
      <c r="G81" s="294"/>
      <c r="H81" s="297"/>
      <c r="I81" s="293"/>
      <c r="J81" s="293"/>
      <c r="K81" s="224"/>
      <c r="L81" s="224"/>
      <c r="M81" s="224"/>
      <c r="N81" s="224"/>
      <c r="O81" s="224"/>
      <c r="P81" s="185"/>
      <c r="Q81" s="225"/>
      <c r="R81" s="182" t="str">
        <f ca="1">IF(ISERROR($V81),"",OFFSET('Smelter Look-up'!$C$4,$V81-4,0)&amp;"")</f>
        <v/>
      </c>
      <c r="S81" s="181" t="str">
        <f t="shared" ca="1" si="14"/>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si="15"/>
        <v>0</v>
      </c>
      <c r="AB81" s="228" t="str">
        <f t="shared" si="16"/>
        <v/>
      </c>
    </row>
    <row r="82" spans="1:28" s="227" customFormat="1" ht="23.1" customHeight="1">
      <c r="A82" s="298"/>
      <c r="B82" s="294"/>
      <c r="C82" s="295"/>
      <c r="D82" s="296"/>
      <c r="E82" s="294"/>
      <c r="F82" s="294"/>
      <c r="G82" s="294"/>
      <c r="H82" s="297"/>
      <c r="I82" s="293"/>
      <c r="J82" s="293"/>
      <c r="K82" s="224"/>
      <c r="L82" s="224"/>
      <c r="M82" s="224"/>
      <c r="N82" s="224"/>
      <c r="O82" s="224"/>
      <c r="P82" s="185"/>
      <c r="Q82" s="225"/>
      <c r="R82" s="182" t="str">
        <f ca="1">IF(ISERROR($V82),"",OFFSET('Smelter Look-up'!$C$4,$V82-4,0)&amp;"")</f>
        <v/>
      </c>
      <c r="S82" s="181" t="str">
        <f t="shared" ca="1" si="14"/>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5"/>
        <v>0</v>
      </c>
      <c r="AB82" s="228" t="str">
        <f t="shared" si="16"/>
        <v/>
      </c>
    </row>
    <row r="83" spans="1:28" s="227" customFormat="1" ht="23.1" customHeight="1">
      <c r="A83" s="298"/>
      <c r="B83" s="294"/>
      <c r="C83" s="295"/>
      <c r="D83" s="296"/>
      <c r="E83" s="294"/>
      <c r="F83" s="294"/>
      <c r="G83" s="294"/>
      <c r="H83" s="297"/>
      <c r="I83" s="293"/>
      <c r="J83" s="293"/>
      <c r="K83" s="224"/>
      <c r="L83" s="224"/>
      <c r="M83" s="224"/>
      <c r="N83" s="224"/>
      <c r="O83" s="224"/>
      <c r="P83" s="185"/>
      <c r="Q83" s="225"/>
      <c r="R83" s="182" t="str">
        <f ca="1">IF(ISERROR($V83),"",OFFSET('Smelter Look-up'!$C$4,$V83-4,0)&amp;"")</f>
        <v/>
      </c>
      <c r="S83" s="181" t="str">
        <f t="shared" ca="1" si="14"/>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si="15"/>
        <v>0</v>
      </c>
      <c r="AB83" s="228" t="str">
        <f t="shared" si="16"/>
        <v/>
      </c>
    </row>
    <row r="84" spans="1:28" s="227" customFormat="1" ht="23.1" customHeight="1">
      <c r="A84" s="298"/>
      <c r="B84" s="294"/>
      <c r="C84" s="295"/>
      <c r="D84" s="296"/>
      <c r="E84" s="294"/>
      <c r="F84" s="294"/>
      <c r="G84" s="294"/>
      <c r="H84" s="297"/>
      <c r="I84" s="293"/>
      <c r="J84" s="293"/>
      <c r="K84" s="224"/>
      <c r="L84" s="224"/>
      <c r="M84" s="224"/>
      <c r="N84" s="224"/>
      <c r="O84" s="224"/>
      <c r="P84" s="185"/>
      <c r="Q84" s="225"/>
      <c r="R84" s="182" t="str">
        <f ca="1">IF(ISERROR($V84),"",OFFSET('Smelter Look-up'!$C$4,$V84-4,0)&amp;"")</f>
        <v/>
      </c>
      <c r="S84" s="181" t="str">
        <f t="shared" ca="1" si="14"/>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si="15"/>
        <v>0</v>
      </c>
      <c r="AB84" s="228" t="str">
        <f t="shared" si="16"/>
        <v/>
      </c>
    </row>
    <row r="85" spans="1:28" s="227" customFormat="1" ht="23.1" customHeight="1">
      <c r="A85" s="298"/>
      <c r="B85" s="294"/>
      <c r="C85" s="295"/>
      <c r="D85" s="296"/>
      <c r="E85" s="294"/>
      <c r="F85" s="294"/>
      <c r="G85" s="294"/>
      <c r="H85" s="297"/>
      <c r="I85" s="293"/>
      <c r="J85" s="293"/>
      <c r="K85" s="224"/>
      <c r="L85" s="224"/>
      <c r="M85" s="224"/>
      <c r="N85" s="224"/>
      <c r="O85" s="224"/>
      <c r="P85" s="185"/>
      <c r="Q85" s="225"/>
      <c r="R85" s="182" t="str">
        <f ca="1">IF(ISERROR($V85),"",OFFSET('Smelter Look-up'!$C$4,$V85-4,0)&amp;"")</f>
        <v/>
      </c>
      <c r="S85" s="181" t="str">
        <f t="shared" ca="1" si="14"/>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si="15"/>
        <v>0</v>
      </c>
      <c r="AB85" s="228" t="str">
        <f t="shared" si="16"/>
        <v/>
      </c>
    </row>
    <row r="86" spans="1:28" s="227" customFormat="1" ht="23.1" customHeight="1">
      <c r="A86" s="298"/>
      <c r="B86" s="294"/>
      <c r="C86" s="295"/>
      <c r="D86" s="296"/>
      <c r="E86" s="294"/>
      <c r="F86" s="294"/>
      <c r="G86" s="294"/>
      <c r="H86" s="297"/>
      <c r="I86" s="293"/>
      <c r="J86" s="293"/>
      <c r="K86" s="224"/>
      <c r="L86" s="224"/>
      <c r="M86" s="224"/>
      <c r="N86" s="224"/>
      <c r="O86" s="224"/>
      <c r="P86" s="185"/>
      <c r="Q86" s="225"/>
      <c r="R86" s="182" t="str">
        <f ca="1">IF(ISERROR($V86),"",OFFSET('Smelter Look-up'!$C$4,$V86-4,0)&amp;"")</f>
        <v/>
      </c>
      <c r="S86" s="181" t="str">
        <f t="shared" ca="1" si="14"/>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5"/>
        <v>0</v>
      </c>
      <c r="AB86" s="228" t="str">
        <f t="shared" si="16"/>
        <v/>
      </c>
    </row>
    <row r="87" spans="1:28" s="227" customFormat="1" ht="23.1" customHeight="1">
      <c r="A87" s="298"/>
      <c r="B87" s="294"/>
      <c r="C87" s="295"/>
      <c r="D87" s="296"/>
      <c r="E87" s="294"/>
      <c r="F87" s="294"/>
      <c r="G87" s="294"/>
      <c r="H87" s="297"/>
      <c r="I87" s="293"/>
      <c r="J87" s="293"/>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5"/>
        <v>0</v>
      </c>
      <c r="AB87" s="228" t="str">
        <f t="shared" si="16"/>
        <v/>
      </c>
    </row>
    <row r="88" spans="1:28" s="227" customFormat="1" ht="23.1" customHeight="1">
      <c r="A88" s="299"/>
      <c r="B88" s="294"/>
      <c r="C88" s="295"/>
      <c r="D88" s="296"/>
      <c r="E88" s="294"/>
      <c r="F88" s="294"/>
      <c r="G88" s="294"/>
      <c r="H88" s="297"/>
      <c r="I88" s="293"/>
      <c r="J88" s="293"/>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5"/>
        <v>0</v>
      </c>
      <c r="AB88" s="228" t="str">
        <f t="shared" si="16"/>
        <v/>
      </c>
    </row>
    <row r="89" spans="1:28" s="227" customFormat="1" ht="23.1" customHeight="1">
      <c r="A89" s="299"/>
      <c r="B89" s="294"/>
      <c r="C89" s="295"/>
      <c r="D89" s="296"/>
      <c r="E89" s="294"/>
      <c r="F89" s="294"/>
      <c r="G89" s="294"/>
      <c r="H89" s="297"/>
      <c r="I89" s="293"/>
      <c r="J89" s="293"/>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5"/>
        <v>0</v>
      </c>
      <c r="AB89" s="228" t="str">
        <f t="shared" si="16"/>
        <v/>
      </c>
    </row>
    <row r="90" spans="1:28" s="227" customFormat="1" ht="23.1" customHeight="1">
      <c r="A90" s="299"/>
      <c r="B90" s="294"/>
      <c r="C90" s="295"/>
      <c r="D90" s="296"/>
      <c r="E90" s="294"/>
      <c r="F90" s="294"/>
      <c r="G90" s="294"/>
      <c r="H90" s="297"/>
      <c r="I90" s="293"/>
      <c r="J90" s="293"/>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si="15"/>
        <v>0</v>
      </c>
      <c r="AB90" s="228" t="str">
        <f t="shared" si="16"/>
        <v/>
      </c>
    </row>
    <row r="91" spans="1:28" s="227" customFormat="1" ht="23.1" customHeight="1">
      <c r="A91" s="299"/>
      <c r="B91" s="294"/>
      <c r="C91" s="295"/>
      <c r="D91" s="296"/>
      <c r="E91" s="294"/>
      <c r="F91" s="294"/>
      <c r="G91" s="294"/>
      <c r="H91" s="297"/>
      <c r="I91" s="293"/>
      <c r="J91" s="293"/>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5"/>
        <v>0</v>
      </c>
      <c r="AB91" s="228" t="str">
        <f t="shared" si="16"/>
        <v/>
      </c>
    </row>
    <row r="92" spans="1:28" s="227" customFormat="1" ht="23.1" customHeight="1">
      <c r="A92" s="299"/>
      <c r="B92" s="294"/>
      <c r="C92" s="295"/>
      <c r="D92" s="296"/>
      <c r="E92" s="294"/>
      <c r="F92" s="294"/>
      <c r="G92" s="294"/>
      <c r="H92" s="297"/>
      <c r="I92" s="293"/>
      <c r="J92" s="293"/>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5"/>
        <v>0</v>
      </c>
      <c r="AB92" s="228" t="str">
        <f t="shared" si="16"/>
        <v/>
      </c>
    </row>
    <row r="93" spans="1:28" s="227" customFormat="1" ht="23.1" customHeight="1">
      <c r="A93" s="299"/>
      <c r="B93" s="294"/>
      <c r="C93" s="295"/>
      <c r="D93" s="296"/>
      <c r="E93" s="294"/>
      <c r="F93" s="294"/>
      <c r="G93" s="294"/>
      <c r="H93" s="297"/>
      <c r="I93" s="293"/>
      <c r="J93" s="293"/>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si="15"/>
        <v>0</v>
      </c>
      <c r="AB93" s="228" t="str">
        <f t="shared" si="16"/>
        <v/>
      </c>
    </row>
    <row r="94" spans="1:28" s="227" customFormat="1" ht="23.1" customHeight="1">
      <c r="A94" s="299"/>
      <c r="B94" s="294"/>
      <c r="C94" s="295"/>
      <c r="D94" s="296"/>
      <c r="E94" s="294"/>
      <c r="F94" s="294"/>
      <c r="G94" s="294"/>
      <c r="H94" s="297"/>
      <c r="I94" s="293"/>
      <c r="J94" s="293"/>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15"/>
        <v>0</v>
      </c>
      <c r="AB94" s="228" t="str">
        <f t="shared" si="16"/>
        <v/>
      </c>
    </row>
    <row r="95" spans="1:28" s="227" customFormat="1" ht="23.1" customHeight="1">
      <c r="A95" s="299"/>
      <c r="B95" s="294"/>
      <c r="C95" s="295"/>
      <c r="D95" s="296"/>
      <c r="E95" s="294"/>
      <c r="F95" s="294"/>
      <c r="G95" s="294"/>
      <c r="H95" s="297"/>
      <c r="I95" s="293"/>
      <c r="J95" s="293"/>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si="15"/>
        <v>0</v>
      </c>
      <c r="AB95" s="228" t="str">
        <f t="shared" si="16"/>
        <v/>
      </c>
    </row>
    <row r="96" spans="1:28" s="227" customFormat="1" ht="23.1" customHeight="1">
      <c r="A96" s="299"/>
      <c r="B96" s="294"/>
      <c r="C96" s="295"/>
      <c r="D96" s="296"/>
      <c r="E96" s="294"/>
      <c r="F96" s="294"/>
      <c r="G96" s="294"/>
      <c r="H96" s="297"/>
      <c r="I96" s="293"/>
      <c r="J96" s="293"/>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5"/>
        <v>0</v>
      </c>
      <c r="AB96" s="228" t="str">
        <f t="shared" si="16"/>
        <v/>
      </c>
    </row>
    <row r="97" spans="1:28" s="227" customFormat="1" ht="23.1" customHeight="1">
      <c r="A97" s="299"/>
      <c r="B97" s="294"/>
      <c r="C97" s="295"/>
      <c r="D97" s="296"/>
      <c r="E97" s="294"/>
      <c r="F97" s="294"/>
      <c r="G97" s="294"/>
      <c r="H97" s="297"/>
      <c r="I97" s="293"/>
      <c r="J97" s="293"/>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5"/>
        <v>0</v>
      </c>
      <c r="AB97" s="228" t="str">
        <f t="shared" si="16"/>
        <v/>
      </c>
    </row>
    <row r="98" spans="1:28" s="227" customFormat="1" ht="23.1" customHeight="1">
      <c r="A98" s="299"/>
      <c r="B98" s="294"/>
      <c r="C98" s="295"/>
      <c r="D98" s="296"/>
      <c r="E98" s="294"/>
      <c r="F98" s="294"/>
      <c r="G98" s="294"/>
      <c r="H98" s="297"/>
      <c r="I98" s="293"/>
      <c r="J98" s="293"/>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5"/>
        <v>0</v>
      </c>
      <c r="AB98" s="228" t="str">
        <f t="shared" si="16"/>
        <v/>
      </c>
    </row>
    <row r="99" spans="1:28" s="227" customFormat="1" ht="23.1" customHeight="1">
      <c r="A99" s="299"/>
      <c r="B99" s="294"/>
      <c r="C99" s="295"/>
      <c r="D99" s="296"/>
      <c r="E99" s="294"/>
      <c r="F99" s="294"/>
      <c r="G99" s="294"/>
      <c r="H99" s="297"/>
      <c r="I99" s="293"/>
      <c r="J99" s="293"/>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5"/>
        <v>0</v>
      </c>
      <c r="AB99" s="228" t="str">
        <f t="shared" si="16"/>
        <v/>
      </c>
    </row>
    <row r="100" spans="1:28" s="227" customFormat="1" ht="23.1" customHeight="1">
      <c r="A100" s="299"/>
      <c r="B100" s="294"/>
      <c r="C100" s="295"/>
      <c r="D100" s="296"/>
      <c r="E100" s="294"/>
      <c r="F100" s="294"/>
      <c r="G100" s="294"/>
      <c r="H100" s="297"/>
      <c r="I100" s="293"/>
      <c r="J100" s="293"/>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5"/>
        <v>0</v>
      </c>
      <c r="AB100" s="228" t="str">
        <f t="shared" si="16"/>
        <v/>
      </c>
    </row>
    <row r="101" spans="1:28" s="227" customFormat="1" ht="23.1" customHeight="1">
      <c r="A101" s="299"/>
      <c r="B101" s="294"/>
      <c r="C101" s="295"/>
      <c r="D101" s="296"/>
      <c r="E101" s="294"/>
      <c r="F101" s="294"/>
      <c r="G101" s="294"/>
      <c r="H101" s="297"/>
      <c r="I101" s="293"/>
      <c r="J101" s="293"/>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si="15"/>
        <v>0</v>
      </c>
      <c r="AB101" s="228" t="str">
        <f t="shared" si="16"/>
        <v/>
      </c>
    </row>
    <row r="102" spans="1:28" s="227" customFormat="1" ht="23.1" customHeight="1">
      <c r="A102" s="299"/>
      <c r="B102" s="294"/>
      <c r="C102" s="295"/>
      <c r="D102" s="296"/>
      <c r="E102" s="294"/>
      <c r="F102" s="294"/>
      <c r="G102" s="294"/>
      <c r="H102" s="297"/>
      <c r="I102" s="293"/>
      <c r="J102" s="293"/>
      <c r="K102" s="224"/>
      <c r="L102" s="224"/>
      <c r="M102" s="224"/>
      <c r="N102" s="224"/>
      <c r="O102" s="224"/>
      <c r="P102" s="185"/>
      <c r="Q102" s="225"/>
      <c r="R102" s="182" t="str">
        <f ca="1">IF(ISERROR($V102),"",OFFSET('Smelter Look-up'!$C$4,$V102-4,0)&amp;"")</f>
        <v/>
      </c>
      <c r="S102" s="181" t="str">
        <f t="shared" ref="S102:S132" ca="1" si="17">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si="18">IF(AND(C102="Smelter not listed",OR(LEN(D102)=0,LEN(E102)=0)),1,0)</f>
        <v>0</v>
      </c>
      <c r="AB102" s="228" t="str">
        <f t="shared" ref="AB102:AB132" si="19">B102&amp;C102</f>
        <v/>
      </c>
    </row>
    <row r="103" spans="1:28" s="227" customFormat="1" ht="23.1" customHeight="1">
      <c r="A103" s="299"/>
      <c r="B103" s="294"/>
      <c r="C103" s="295"/>
      <c r="D103" s="296"/>
      <c r="E103" s="294"/>
      <c r="F103" s="294"/>
      <c r="G103" s="294"/>
      <c r="H103" s="297"/>
      <c r="I103" s="293"/>
      <c r="J103" s="293"/>
      <c r="K103" s="224"/>
      <c r="L103" s="224"/>
      <c r="M103" s="224"/>
      <c r="N103" s="224"/>
      <c r="O103" s="224"/>
      <c r="P103" s="185"/>
      <c r="Q103" s="225"/>
      <c r="R103" s="182" t="str">
        <f ca="1">IF(ISERROR($V103),"",OFFSET('Smelter Look-up'!$C$4,$V103-4,0)&amp;"")</f>
        <v/>
      </c>
      <c r="S103" s="181" t="str">
        <f t="shared" ca="1" si="17"/>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si="18"/>
        <v>0</v>
      </c>
      <c r="AB103" s="228" t="str">
        <f t="shared" si="19"/>
        <v/>
      </c>
    </row>
    <row r="104" spans="1:28" s="227" customFormat="1" ht="23.1" customHeight="1">
      <c r="A104" s="299"/>
      <c r="B104" s="294"/>
      <c r="C104" s="295"/>
      <c r="D104" s="296"/>
      <c r="E104" s="294"/>
      <c r="F104" s="294"/>
      <c r="G104" s="294"/>
      <c r="H104" s="297"/>
      <c r="I104" s="293"/>
      <c r="J104" s="293"/>
      <c r="K104" s="224"/>
      <c r="L104" s="224"/>
      <c r="M104" s="224"/>
      <c r="N104" s="224"/>
      <c r="O104" s="224"/>
      <c r="P104" s="185"/>
      <c r="Q104" s="225"/>
      <c r="R104" s="182" t="str">
        <f ca="1">IF(ISERROR($V104),"",OFFSET('Smelter Look-up'!$C$4,$V104-4,0)&amp;"")</f>
        <v/>
      </c>
      <c r="S104" s="181" t="str">
        <f t="shared" ca="1" si="17"/>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si="18"/>
        <v>0</v>
      </c>
      <c r="AB104" s="228" t="str">
        <f t="shared" si="19"/>
        <v/>
      </c>
    </row>
    <row r="105" spans="1:28" s="227" customFormat="1" ht="23.1" customHeight="1">
      <c r="A105" s="299"/>
      <c r="B105" s="294"/>
      <c r="C105" s="295"/>
      <c r="D105" s="296"/>
      <c r="E105" s="294"/>
      <c r="F105" s="294"/>
      <c r="G105" s="294"/>
      <c r="H105" s="297"/>
      <c r="I105" s="293"/>
      <c r="J105" s="293"/>
      <c r="K105" s="224"/>
      <c r="L105" s="224"/>
      <c r="M105" s="224"/>
      <c r="N105" s="224"/>
      <c r="O105" s="224"/>
      <c r="P105" s="185"/>
      <c r="Q105" s="225"/>
      <c r="R105" s="182" t="str">
        <f ca="1">IF(ISERROR($V105),"",OFFSET('Smelter Look-up'!$C$4,$V105-4,0)&amp;"")</f>
        <v/>
      </c>
      <c r="S105" s="181" t="str">
        <f t="shared" ca="1" si="17"/>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si="18"/>
        <v>0</v>
      </c>
      <c r="AB105" s="228" t="str">
        <f t="shared" si="19"/>
        <v/>
      </c>
    </row>
    <row r="106" spans="1:28" s="227" customFormat="1" ht="23.1" customHeight="1">
      <c r="A106" s="299"/>
      <c r="B106" s="294"/>
      <c r="C106" s="295"/>
      <c r="D106" s="296"/>
      <c r="E106" s="294"/>
      <c r="F106" s="294"/>
      <c r="G106" s="294"/>
      <c r="H106" s="297"/>
      <c r="I106" s="293"/>
      <c r="J106" s="293"/>
      <c r="K106" s="224"/>
      <c r="L106" s="224"/>
      <c r="M106" s="224"/>
      <c r="N106" s="224"/>
      <c r="O106" s="224"/>
      <c r="P106" s="185"/>
      <c r="Q106" s="225"/>
      <c r="R106" s="182" t="str">
        <f ca="1">IF(ISERROR($V106),"",OFFSET('Smelter Look-up'!$C$4,$V106-4,0)&amp;"")</f>
        <v/>
      </c>
      <c r="S106" s="181" t="str">
        <f t="shared" ca="1" si="17"/>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si="18"/>
        <v>0</v>
      </c>
      <c r="AB106" s="228" t="str">
        <f t="shared" si="19"/>
        <v/>
      </c>
    </row>
    <row r="107" spans="1:28" s="227" customFormat="1" ht="23.1" customHeight="1">
      <c r="A107" s="299"/>
      <c r="B107" s="294"/>
      <c r="C107" s="295"/>
      <c r="D107" s="296"/>
      <c r="E107" s="294"/>
      <c r="F107" s="294"/>
      <c r="G107" s="294"/>
      <c r="H107" s="297"/>
      <c r="I107" s="293"/>
      <c r="J107" s="293"/>
      <c r="K107" s="224"/>
      <c r="L107" s="224"/>
      <c r="M107" s="224"/>
      <c r="N107" s="224"/>
      <c r="O107" s="224"/>
      <c r="P107" s="185"/>
      <c r="Q107" s="225"/>
      <c r="R107" s="182" t="str">
        <f ca="1">IF(ISERROR($V107),"",OFFSET('Smelter Look-up'!$C$4,$V107-4,0)&amp;"")</f>
        <v/>
      </c>
      <c r="S107" s="181" t="str">
        <f t="shared" ca="1" si="17"/>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si="18"/>
        <v>0</v>
      </c>
      <c r="AB107" s="228" t="str">
        <f t="shared" si="19"/>
        <v/>
      </c>
    </row>
    <row r="108" spans="1:28" s="227" customFormat="1" ht="23.1" customHeight="1">
      <c r="A108" s="299"/>
      <c r="B108" s="294"/>
      <c r="C108" s="295"/>
      <c r="D108" s="296"/>
      <c r="E108" s="294"/>
      <c r="F108" s="294"/>
      <c r="G108" s="294"/>
      <c r="H108" s="297"/>
      <c r="I108" s="293"/>
      <c r="J108" s="293"/>
      <c r="K108" s="224"/>
      <c r="L108" s="224"/>
      <c r="M108" s="224"/>
      <c r="N108" s="224"/>
      <c r="O108" s="224"/>
      <c r="P108" s="185"/>
      <c r="Q108" s="225"/>
      <c r="R108" s="182" t="str">
        <f ca="1">IF(ISERROR($V108),"",OFFSET('Smelter Look-up'!$C$4,$V108-4,0)&amp;"")</f>
        <v/>
      </c>
      <c r="S108" s="181" t="str">
        <f t="shared" ca="1" si="1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si="18"/>
        <v>0</v>
      </c>
      <c r="AB108" s="228" t="str">
        <f t="shared" si="19"/>
        <v/>
      </c>
    </row>
    <row r="109" spans="1:28" s="227" customFormat="1" ht="23.1" customHeight="1">
      <c r="A109" s="299"/>
      <c r="B109" s="294"/>
      <c r="C109" s="295"/>
      <c r="D109" s="296"/>
      <c r="E109" s="294"/>
      <c r="F109" s="294"/>
      <c r="G109" s="294"/>
      <c r="H109" s="297"/>
      <c r="I109" s="293"/>
      <c r="J109" s="293"/>
      <c r="K109" s="224"/>
      <c r="L109" s="224"/>
      <c r="M109" s="224"/>
      <c r="N109" s="224"/>
      <c r="O109" s="224"/>
      <c r="P109" s="185"/>
      <c r="Q109" s="225"/>
      <c r="R109" s="182" t="str">
        <f ca="1">IF(ISERROR($V109),"",OFFSET('Smelter Look-up'!$C$4,$V109-4,0)&amp;"")</f>
        <v/>
      </c>
      <c r="S109" s="181" t="str">
        <f t="shared" ca="1" si="1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8"/>
        <v>0</v>
      </c>
      <c r="AB109" s="228" t="str">
        <f t="shared" si="19"/>
        <v/>
      </c>
    </row>
    <row r="110" spans="1:28" s="227" customFormat="1" ht="23.1" customHeight="1">
      <c r="A110" s="299"/>
      <c r="B110" s="294"/>
      <c r="C110" s="295"/>
      <c r="D110" s="296"/>
      <c r="E110" s="294"/>
      <c r="F110" s="294"/>
      <c r="G110" s="294"/>
      <c r="H110" s="297"/>
      <c r="I110" s="293"/>
      <c r="J110" s="293"/>
      <c r="K110" s="224"/>
      <c r="L110" s="224"/>
      <c r="M110" s="224"/>
      <c r="N110" s="224"/>
      <c r="O110" s="224"/>
      <c r="P110" s="185"/>
      <c r="Q110" s="225"/>
      <c r="R110" s="182" t="str">
        <f ca="1">IF(ISERROR($V110),"",OFFSET('Smelter Look-up'!$C$4,$V110-4,0)&amp;"")</f>
        <v/>
      </c>
      <c r="S110" s="181" t="str">
        <f t="shared" ca="1" si="1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8"/>
        <v>0</v>
      </c>
      <c r="AB110" s="228" t="str">
        <f t="shared" si="19"/>
        <v/>
      </c>
    </row>
    <row r="111" spans="1:28" s="227" customFormat="1" ht="23.1" customHeight="1">
      <c r="A111" s="299"/>
      <c r="B111" s="294"/>
      <c r="C111" s="295"/>
      <c r="D111" s="296"/>
      <c r="E111" s="294"/>
      <c r="F111" s="294"/>
      <c r="G111" s="294"/>
      <c r="H111" s="297"/>
      <c r="I111" s="293"/>
      <c r="J111" s="293"/>
      <c r="K111" s="224"/>
      <c r="L111" s="224"/>
      <c r="M111" s="224"/>
      <c r="N111" s="224"/>
      <c r="O111" s="224"/>
      <c r="P111" s="185"/>
      <c r="Q111" s="225"/>
      <c r="R111" s="182" t="str">
        <f ca="1">IF(ISERROR($V111),"",OFFSET('Smelter Look-up'!$C$4,$V111-4,0)&amp;"")</f>
        <v/>
      </c>
      <c r="S111" s="181" t="str">
        <f t="shared" ca="1" si="1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8"/>
        <v>0</v>
      </c>
      <c r="AB111" s="228" t="str">
        <f t="shared" si="19"/>
        <v/>
      </c>
    </row>
    <row r="112" spans="1:28" s="227" customFormat="1" ht="23.1" customHeight="1">
      <c r="A112" s="299"/>
      <c r="B112" s="294"/>
      <c r="C112" s="295"/>
      <c r="D112" s="296"/>
      <c r="E112" s="294"/>
      <c r="F112" s="294"/>
      <c r="G112" s="294"/>
      <c r="H112" s="297"/>
      <c r="I112" s="293"/>
      <c r="J112" s="293"/>
      <c r="K112" s="224"/>
      <c r="L112" s="224"/>
      <c r="M112" s="224"/>
      <c r="N112" s="224"/>
      <c r="O112" s="224"/>
      <c r="P112" s="185"/>
      <c r="Q112" s="225"/>
      <c r="R112" s="182" t="str">
        <f ca="1">IF(ISERROR($V112),"",OFFSET('Smelter Look-up'!$C$4,$V112-4,0)&amp;"")</f>
        <v/>
      </c>
      <c r="S112" s="181" t="str">
        <f t="shared" ca="1" si="1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8"/>
        <v>0</v>
      </c>
      <c r="AB112" s="228" t="str">
        <f t="shared" si="19"/>
        <v/>
      </c>
    </row>
    <row r="113" spans="1:28" s="227" customFormat="1" ht="23.1" customHeight="1">
      <c r="A113" s="299"/>
      <c r="B113" s="294"/>
      <c r="C113" s="295"/>
      <c r="D113" s="296"/>
      <c r="E113" s="294"/>
      <c r="F113" s="294"/>
      <c r="G113" s="294"/>
      <c r="H113" s="297"/>
      <c r="I113" s="293"/>
      <c r="J113" s="293"/>
      <c r="K113" s="224"/>
      <c r="L113" s="224"/>
      <c r="M113" s="224"/>
      <c r="N113" s="224"/>
      <c r="O113" s="224"/>
      <c r="P113" s="185"/>
      <c r="Q113" s="225"/>
      <c r="R113" s="182" t="str">
        <f ca="1">IF(ISERROR($V113),"",OFFSET('Smelter Look-up'!$C$4,$V113-4,0)&amp;"")</f>
        <v/>
      </c>
      <c r="S113" s="181" t="str">
        <f t="shared" ca="1" si="1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8"/>
        <v>0</v>
      </c>
      <c r="AB113" s="228" t="str">
        <f t="shared" si="19"/>
        <v/>
      </c>
    </row>
    <row r="114" spans="1:28" s="227" customFormat="1" ht="23.1" customHeight="1">
      <c r="A114" s="299"/>
      <c r="B114" s="294"/>
      <c r="C114" s="295"/>
      <c r="D114" s="296"/>
      <c r="E114" s="294"/>
      <c r="F114" s="294"/>
      <c r="G114" s="294"/>
      <c r="H114" s="297"/>
      <c r="I114" s="293"/>
      <c r="J114" s="293"/>
      <c r="K114" s="224"/>
      <c r="L114" s="224"/>
      <c r="M114" s="224"/>
      <c r="N114" s="224"/>
      <c r="O114" s="224"/>
      <c r="P114" s="185"/>
      <c r="Q114" s="225"/>
      <c r="R114" s="182" t="str">
        <f ca="1">IF(ISERROR($V114),"",OFFSET('Smelter Look-up'!$C$4,$V114-4,0)&amp;"")</f>
        <v/>
      </c>
      <c r="S114" s="181" t="str">
        <f t="shared" ca="1" si="1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8"/>
        <v>0</v>
      </c>
      <c r="AB114" s="228" t="str">
        <f t="shared" si="19"/>
        <v/>
      </c>
    </row>
    <row r="115" spans="1:28" s="227" customFormat="1" ht="23.1" customHeight="1">
      <c r="A115" s="299"/>
      <c r="B115" s="294"/>
      <c r="C115" s="295"/>
      <c r="D115" s="296"/>
      <c r="E115" s="294"/>
      <c r="F115" s="294"/>
      <c r="G115" s="294"/>
      <c r="H115" s="297"/>
      <c r="I115" s="293"/>
      <c r="J115" s="293"/>
      <c r="K115" s="224"/>
      <c r="L115" s="224"/>
      <c r="M115" s="224"/>
      <c r="N115" s="224"/>
      <c r="O115" s="224"/>
      <c r="P115" s="185"/>
      <c r="Q115" s="225"/>
      <c r="R115" s="182" t="str">
        <f ca="1">IF(ISERROR($V115),"",OFFSET('Smelter Look-up'!$C$4,$V115-4,0)&amp;"")</f>
        <v/>
      </c>
      <c r="S115" s="181" t="str">
        <f t="shared" ca="1" si="1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8"/>
        <v>0</v>
      </c>
      <c r="AB115" s="228" t="str">
        <f t="shared" si="19"/>
        <v/>
      </c>
    </row>
    <row r="116" spans="1:28" s="227" customFormat="1" ht="23.1" customHeight="1">
      <c r="A116" s="299"/>
      <c r="B116" s="294"/>
      <c r="C116" s="295"/>
      <c r="D116" s="296"/>
      <c r="E116" s="294"/>
      <c r="F116" s="294"/>
      <c r="G116" s="294"/>
      <c r="H116" s="297"/>
      <c r="I116" s="293"/>
      <c r="J116" s="293"/>
      <c r="K116" s="224"/>
      <c r="L116" s="224"/>
      <c r="M116" s="224"/>
      <c r="N116" s="224"/>
      <c r="O116" s="224"/>
      <c r="P116" s="185"/>
      <c r="Q116" s="225"/>
      <c r="R116" s="182" t="str">
        <f ca="1">IF(ISERROR($V116),"",OFFSET('Smelter Look-up'!$C$4,$V116-4,0)&amp;"")</f>
        <v/>
      </c>
      <c r="S116" s="181" t="str">
        <f t="shared" ca="1" si="1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8"/>
        <v>0</v>
      </c>
      <c r="AB116" s="228" t="str">
        <f t="shared" si="19"/>
        <v/>
      </c>
    </row>
    <row r="117" spans="1:28" s="227" customFormat="1" ht="23.1" customHeight="1">
      <c r="A117" s="299"/>
      <c r="B117" s="294"/>
      <c r="C117" s="295"/>
      <c r="D117" s="296"/>
      <c r="E117" s="294"/>
      <c r="F117" s="294"/>
      <c r="G117" s="294"/>
      <c r="H117" s="297"/>
      <c r="I117" s="293"/>
      <c r="J117" s="293"/>
      <c r="K117" s="224"/>
      <c r="L117" s="224"/>
      <c r="M117" s="224"/>
      <c r="N117" s="224"/>
      <c r="O117" s="224"/>
      <c r="P117" s="185"/>
      <c r="Q117" s="225"/>
      <c r="R117" s="182" t="str">
        <f ca="1">IF(ISERROR($V117),"",OFFSET('Smelter Look-up'!$C$4,$V117-4,0)&amp;"")</f>
        <v/>
      </c>
      <c r="S117" s="181" t="str">
        <f t="shared" ca="1" si="1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8"/>
        <v>0</v>
      </c>
      <c r="AB117" s="228" t="str">
        <f t="shared" si="19"/>
        <v/>
      </c>
    </row>
    <row r="118" spans="1:28" s="227" customFormat="1" ht="23.1" customHeight="1">
      <c r="A118" s="299"/>
      <c r="B118" s="294"/>
      <c r="C118" s="295"/>
      <c r="D118" s="296"/>
      <c r="E118" s="294"/>
      <c r="F118" s="294"/>
      <c r="G118" s="294"/>
      <c r="H118" s="297"/>
      <c r="I118" s="293"/>
      <c r="J118" s="293"/>
      <c r="K118" s="224"/>
      <c r="L118" s="224"/>
      <c r="M118" s="224"/>
      <c r="N118" s="224"/>
      <c r="O118" s="224"/>
      <c r="P118" s="185"/>
      <c r="Q118" s="225"/>
      <c r="R118" s="182" t="str">
        <f ca="1">IF(ISERROR($V118),"",OFFSET('Smelter Look-up'!$C$4,$V118-4,0)&amp;"")</f>
        <v/>
      </c>
      <c r="S118" s="181" t="str">
        <f t="shared" ca="1" si="1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18"/>
        <v>0</v>
      </c>
      <c r="AB118" s="228" t="str">
        <f t="shared" si="19"/>
        <v/>
      </c>
    </row>
    <row r="119" spans="1:28" s="227" customFormat="1" ht="23.1" customHeight="1">
      <c r="A119" s="299"/>
      <c r="B119" s="294"/>
      <c r="C119" s="295"/>
      <c r="D119" s="296"/>
      <c r="E119" s="294"/>
      <c r="F119" s="294"/>
      <c r="G119" s="294"/>
      <c r="H119" s="297"/>
      <c r="I119" s="293"/>
      <c r="J119" s="293"/>
      <c r="K119" s="224"/>
      <c r="L119" s="224"/>
      <c r="M119" s="224"/>
      <c r="N119" s="224"/>
      <c r="O119" s="224"/>
      <c r="P119" s="185"/>
      <c r="Q119" s="225"/>
      <c r="R119" s="182" t="str">
        <f ca="1">IF(ISERROR($V119),"",OFFSET('Smelter Look-up'!$C$4,$V119-4,0)&amp;"")</f>
        <v/>
      </c>
      <c r="S119" s="181" t="str">
        <f t="shared" ca="1" si="17"/>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18"/>
        <v>0</v>
      </c>
      <c r="AB119" s="228" t="str">
        <f t="shared" si="19"/>
        <v/>
      </c>
    </row>
    <row r="120" spans="1:28" s="227" customFormat="1" ht="23.1" customHeight="1">
      <c r="A120" s="299"/>
      <c r="B120" s="294"/>
      <c r="C120" s="295"/>
      <c r="D120" s="296"/>
      <c r="E120" s="294"/>
      <c r="F120" s="294"/>
      <c r="G120" s="294"/>
      <c r="H120" s="297"/>
      <c r="I120" s="293"/>
      <c r="J120" s="293"/>
      <c r="K120" s="224"/>
      <c r="L120" s="224"/>
      <c r="M120" s="224"/>
      <c r="N120" s="224"/>
      <c r="O120" s="224"/>
      <c r="P120" s="185"/>
      <c r="Q120" s="225"/>
      <c r="R120" s="182" t="str">
        <f ca="1">IF(ISERROR($V120),"",OFFSET('Smelter Look-up'!$C$4,$V120-4,0)&amp;"")</f>
        <v/>
      </c>
      <c r="S120" s="181" t="str">
        <f t="shared" ca="1" si="17"/>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si="18"/>
        <v>0</v>
      </c>
      <c r="AB120" s="228" t="str">
        <f t="shared" si="19"/>
        <v/>
      </c>
    </row>
    <row r="121" spans="1:28" s="227" customFormat="1" ht="23.1" customHeight="1">
      <c r="A121" s="299"/>
      <c r="B121" s="294"/>
      <c r="C121" s="295"/>
      <c r="D121" s="296"/>
      <c r="E121" s="294"/>
      <c r="F121" s="294"/>
      <c r="G121" s="294"/>
      <c r="H121" s="297"/>
      <c r="I121" s="293"/>
      <c r="J121" s="293"/>
      <c r="K121" s="224"/>
      <c r="L121" s="224"/>
      <c r="M121" s="224"/>
      <c r="N121" s="224"/>
      <c r="O121" s="224"/>
      <c r="P121" s="185"/>
      <c r="Q121" s="225"/>
      <c r="R121" s="182" t="str">
        <f ca="1">IF(ISERROR($V121),"",OFFSET('Smelter Look-up'!$C$4,$V121-4,0)&amp;"")</f>
        <v/>
      </c>
      <c r="S121" s="181" t="str">
        <f t="shared" ca="1" si="17"/>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si="18"/>
        <v>0</v>
      </c>
      <c r="AB121" s="228" t="str">
        <f t="shared" si="19"/>
        <v/>
      </c>
    </row>
    <row r="122" spans="1:28" s="227" customFormat="1" ht="23.1" customHeight="1">
      <c r="A122" s="299"/>
      <c r="B122" s="294"/>
      <c r="C122" s="295"/>
      <c r="D122" s="296"/>
      <c r="E122" s="294"/>
      <c r="F122" s="294"/>
      <c r="G122" s="294"/>
      <c r="H122" s="297"/>
      <c r="I122" s="293"/>
      <c r="J122" s="293"/>
      <c r="K122" s="224"/>
      <c r="L122" s="224"/>
      <c r="M122" s="224"/>
      <c r="N122" s="224"/>
      <c r="O122" s="224"/>
      <c r="P122" s="185"/>
      <c r="Q122" s="225"/>
      <c r="R122" s="182" t="str">
        <f ca="1">IF(ISERROR($V122),"",OFFSET('Smelter Look-up'!$C$4,$V122-4,0)&amp;"")</f>
        <v/>
      </c>
      <c r="S122" s="181" t="str">
        <f t="shared" ca="1" si="17"/>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18"/>
        <v>0</v>
      </c>
      <c r="AB122" s="228" t="str">
        <f t="shared" si="19"/>
        <v/>
      </c>
    </row>
    <row r="123" spans="1:28" s="227" customFormat="1" ht="23.1" customHeight="1">
      <c r="A123" s="299"/>
      <c r="B123" s="294"/>
      <c r="C123" s="295"/>
      <c r="D123" s="296"/>
      <c r="E123" s="294"/>
      <c r="F123" s="294"/>
      <c r="G123" s="294"/>
      <c r="H123" s="297"/>
      <c r="I123" s="293"/>
      <c r="J123" s="293"/>
      <c r="K123" s="224"/>
      <c r="L123" s="224"/>
      <c r="M123" s="224"/>
      <c r="N123" s="224"/>
      <c r="O123" s="224"/>
      <c r="P123" s="185"/>
      <c r="Q123" s="225"/>
      <c r="R123" s="182" t="str">
        <f ca="1">IF(ISERROR($V123),"",OFFSET('Smelter Look-up'!$C$4,$V123-4,0)&amp;"")</f>
        <v/>
      </c>
      <c r="S123" s="181" t="str">
        <f t="shared" ca="1" si="17"/>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si="18"/>
        <v>0</v>
      </c>
      <c r="AB123" s="228" t="str">
        <f t="shared" si="19"/>
        <v/>
      </c>
    </row>
    <row r="124" spans="1:28" s="227" customFormat="1" ht="23.1" customHeight="1">
      <c r="A124" s="299"/>
      <c r="B124" s="294"/>
      <c r="C124" s="295"/>
      <c r="D124" s="296"/>
      <c r="E124" s="294"/>
      <c r="F124" s="294"/>
      <c r="G124" s="294"/>
      <c r="H124" s="297"/>
      <c r="I124" s="293"/>
      <c r="J124" s="293"/>
      <c r="K124" s="224"/>
      <c r="L124" s="224"/>
      <c r="M124" s="224"/>
      <c r="N124" s="224"/>
      <c r="O124" s="224"/>
      <c r="P124" s="185"/>
      <c r="Q124" s="225"/>
      <c r="R124" s="182" t="str">
        <f ca="1">IF(ISERROR($V124),"",OFFSET('Smelter Look-up'!$C$4,$V124-4,0)&amp;"")</f>
        <v/>
      </c>
      <c r="S124" s="181" t="str">
        <f t="shared" ca="1" si="17"/>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si="18"/>
        <v>0</v>
      </c>
      <c r="AB124" s="228" t="str">
        <f t="shared" si="19"/>
        <v/>
      </c>
    </row>
    <row r="125" spans="1:28" s="227" customFormat="1" ht="23.1" customHeight="1">
      <c r="A125" s="299"/>
      <c r="B125" s="294"/>
      <c r="C125" s="295"/>
      <c r="D125" s="296"/>
      <c r="E125" s="294"/>
      <c r="F125" s="294"/>
      <c r="G125" s="294"/>
      <c r="H125" s="297"/>
      <c r="I125" s="293"/>
      <c r="J125" s="293"/>
      <c r="K125" s="224"/>
      <c r="L125" s="224"/>
      <c r="M125" s="224"/>
      <c r="N125" s="224"/>
      <c r="O125" s="224"/>
      <c r="P125" s="185"/>
      <c r="Q125" s="225"/>
      <c r="R125" s="182" t="str">
        <f ca="1">IF(ISERROR($V125),"",OFFSET('Smelter Look-up'!$C$4,$V125-4,0)&amp;"")</f>
        <v/>
      </c>
      <c r="S125" s="181" t="str">
        <f t="shared" ca="1" si="17"/>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si="18"/>
        <v>0</v>
      </c>
      <c r="AB125" s="228" t="str">
        <f t="shared" si="19"/>
        <v/>
      </c>
    </row>
    <row r="126" spans="1:28" s="227" customFormat="1" ht="23.1" customHeight="1">
      <c r="A126" s="299"/>
      <c r="B126" s="294"/>
      <c r="C126" s="295"/>
      <c r="D126" s="296"/>
      <c r="E126" s="294"/>
      <c r="F126" s="294"/>
      <c r="G126" s="294"/>
      <c r="H126" s="297"/>
      <c r="I126" s="293"/>
      <c r="J126" s="293"/>
      <c r="K126" s="224"/>
      <c r="L126" s="224"/>
      <c r="M126" s="224"/>
      <c r="N126" s="224"/>
      <c r="O126" s="224"/>
      <c r="P126" s="185"/>
      <c r="Q126" s="225"/>
      <c r="R126" s="182" t="str">
        <f ca="1">IF(ISERROR($V126),"",OFFSET('Smelter Look-up'!$C$4,$V126-4,0)&amp;"")</f>
        <v/>
      </c>
      <c r="S126" s="181" t="str">
        <f t="shared" ca="1" si="17"/>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18"/>
        <v>0</v>
      </c>
      <c r="AB126" s="228" t="str">
        <f t="shared" si="19"/>
        <v/>
      </c>
    </row>
    <row r="127" spans="1:28" s="227" customFormat="1" ht="23.1" customHeight="1">
      <c r="A127" s="299"/>
      <c r="B127" s="294"/>
      <c r="C127" s="295"/>
      <c r="D127" s="296"/>
      <c r="E127" s="294"/>
      <c r="F127" s="294"/>
      <c r="G127" s="294"/>
      <c r="H127" s="297"/>
      <c r="I127" s="293"/>
      <c r="J127" s="293"/>
      <c r="K127" s="224"/>
      <c r="L127" s="224"/>
      <c r="M127" s="224"/>
      <c r="N127" s="224"/>
      <c r="O127" s="224"/>
      <c r="P127" s="185"/>
      <c r="Q127" s="225"/>
      <c r="R127" s="182" t="str">
        <f ca="1">IF(ISERROR($V127),"",OFFSET('Smelter Look-up'!$C$4,$V127-4,0)&amp;"")</f>
        <v/>
      </c>
      <c r="S127" s="181" t="str">
        <f t="shared" ca="1" si="17"/>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18"/>
        <v>0</v>
      </c>
      <c r="AB127" s="228" t="str">
        <f t="shared" si="19"/>
        <v/>
      </c>
    </row>
    <row r="128" spans="1:28" s="227" customFormat="1" ht="23.1" customHeight="1">
      <c r="A128" s="299"/>
      <c r="B128" s="294"/>
      <c r="C128" s="295"/>
      <c r="D128" s="296"/>
      <c r="E128" s="294"/>
      <c r="F128" s="294"/>
      <c r="G128" s="294"/>
      <c r="H128" s="297"/>
      <c r="I128" s="293"/>
      <c r="J128" s="293"/>
      <c r="K128" s="224"/>
      <c r="L128" s="224"/>
      <c r="M128" s="224"/>
      <c r="N128" s="224"/>
      <c r="O128" s="224"/>
      <c r="P128" s="185"/>
      <c r="Q128" s="225"/>
      <c r="R128" s="182" t="str">
        <f ca="1">IF(ISERROR($V128),"",OFFSET('Smelter Look-up'!$C$4,$V128-4,0)&amp;"")</f>
        <v/>
      </c>
      <c r="S128" s="181" t="str">
        <f t="shared" ca="1" si="17"/>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si="18"/>
        <v>0</v>
      </c>
      <c r="AB128" s="228" t="str">
        <f t="shared" si="19"/>
        <v/>
      </c>
    </row>
    <row r="129" spans="1:28" s="227" customFormat="1" ht="23.1" customHeight="1">
      <c r="A129" s="299"/>
      <c r="B129" s="294"/>
      <c r="C129" s="295"/>
      <c r="D129" s="296"/>
      <c r="E129" s="294"/>
      <c r="F129" s="294"/>
      <c r="G129" s="294"/>
      <c r="H129" s="297"/>
      <c r="I129" s="293"/>
      <c r="J129" s="293"/>
      <c r="K129" s="224"/>
      <c r="L129" s="224"/>
      <c r="M129" s="224"/>
      <c r="N129" s="224"/>
      <c r="O129" s="224"/>
      <c r="P129" s="185"/>
      <c r="Q129" s="225"/>
      <c r="R129" s="182" t="str">
        <f ca="1">IF(ISERROR($V129),"",OFFSET('Smelter Look-up'!$C$4,$V129-4,0)&amp;"")</f>
        <v/>
      </c>
      <c r="S129" s="181" t="str">
        <f t="shared" ca="1" si="17"/>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si="18"/>
        <v>0</v>
      </c>
      <c r="AB129" s="228" t="str">
        <f t="shared" si="19"/>
        <v/>
      </c>
    </row>
    <row r="130" spans="1:28" s="227" customFormat="1" ht="23.1" customHeight="1">
      <c r="A130" s="299"/>
      <c r="B130" s="294"/>
      <c r="C130" s="295"/>
      <c r="D130" s="296"/>
      <c r="E130" s="294"/>
      <c r="F130" s="294"/>
      <c r="G130" s="294"/>
      <c r="H130" s="297"/>
      <c r="I130" s="293"/>
      <c r="J130" s="293"/>
      <c r="K130" s="224"/>
      <c r="L130" s="224"/>
      <c r="M130" s="224"/>
      <c r="N130" s="224"/>
      <c r="O130" s="224"/>
      <c r="P130" s="185"/>
      <c r="Q130" s="225"/>
      <c r="R130" s="182" t="str">
        <f ca="1">IF(ISERROR($V130),"",OFFSET('Smelter Look-up'!$C$4,$V130-4,0)&amp;"")</f>
        <v/>
      </c>
      <c r="S130" s="181" t="str">
        <f t="shared" ca="1" si="17"/>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18"/>
        <v>0</v>
      </c>
      <c r="AB130" s="228" t="str">
        <f t="shared" si="19"/>
        <v/>
      </c>
    </row>
    <row r="131" spans="1:28" s="227" customFormat="1" ht="23.1" customHeight="1">
      <c r="A131" s="299"/>
      <c r="B131" s="294"/>
      <c r="C131" s="295"/>
      <c r="D131" s="296"/>
      <c r="E131" s="294"/>
      <c r="F131" s="294"/>
      <c r="G131" s="294"/>
      <c r="H131" s="297"/>
      <c r="I131" s="293"/>
      <c r="J131" s="293"/>
      <c r="K131" s="224"/>
      <c r="L131" s="224"/>
      <c r="M131" s="224"/>
      <c r="N131" s="224"/>
      <c r="O131" s="224"/>
      <c r="P131" s="185"/>
      <c r="Q131" s="225"/>
      <c r="R131" s="182" t="str">
        <f ca="1">IF(ISERROR($V131),"",OFFSET('Smelter Look-up'!$C$4,$V131-4,0)&amp;"")</f>
        <v/>
      </c>
      <c r="S131" s="181" t="str">
        <f t="shared" ca="1" si="17"/>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si="18"/>
        <v>0</v>
      </c>
      <c r="AB131" s="228" t="str">
        <f t="shared" si="19"/>
        <v/>
      </c>
    </row>
    <row r="132" spans="1:28" s="227" customFormat="1" ht="23.1" customHeight="1">
      <c r="A132" s="299"/>
      <c r="B132" s="294"/>
      <c r="C132" s="295"/>
      <c r="D132" s="296"/>
      <c r="E132" s="294"/>
      <c r="F132" s="294"/>
      <c r="G132" s="294"/>
      <c r="H132" s="297"/>
      <c r="I132" s="293"/>
      <c r="J132" s="293"/>
      <c r="K132" s="224"/>
      <c r="L132" s="224"/>
      <c r="M132" s="224"/>
      <c r="N132" s="224"/>
      <c r="O132" s="224"/>
      <c r="P132" s="185"/>
      <c r="Q132" s="225"/>
      <c r="R132" s="182" t="str">
        <f ca="1">IF(ISERROR($V132),"",OFFSET('Smelter Look-up'!$C$4,$V132-4,0)&amp;"")</f>
        <v/>
      </c>
      <c r="S132" s="181" t="str">
        <f t="shared" ca="1" si="1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18"/>
        <v>0</v>
      </c>
      <c r="AB132" s="228" t="str">
        <f t="shared" si="19"/>
        <v/>
      </c>
    </row>
    <row r="133" spans="1:28" s="227" customFormat="1" ht="23.1" customHeight="1">
      <c r="A133" s="299"/>
      <c r="B133" s="294"/>
      <c r="C133" s="295"/>
      <c r="D133" s="296"/>
      <c r="E133" s="294"/>
      <c r="F133" s="294"/>
      <c r="G133" s="294"/>
      <c r="H133" s="297"/>
      <c r="I133" s="293"/>
      <c r="J133" s="293"/>
      <c r="K133" s="224"/>
      <c r="L133" s="224"/>
      <c r="M133" s="224"/>
      <c r="N133" s="224"/>
      <c r="O133" s="224"/>
      <c r="P133" s="185"/>
      <c r="Q133" s="225"/>
      <c r="R133" s="182" t="str">
        <f ca="1">IF(ISERROR($V133),"",OFFSET('Smelter Look-up'!$C$4,$V133-4,0)&amp;"")</f>
        <v/>
      </c>
      <c r="S133" s="181" t="str">
        <f t="shared" ref="S133"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si="21">IF(AND(C133="Smelter not listed",OR(LEN(D133)=0,LEN(E133)=0)),1,0)</f>
        <v>0</v>
      </c>
      <c r="AB133" s="228" t="str">
        <f t="shared" ref="AB133" si="22">B133&amp;C133</f>
        <v/>
      </c>
    </row>
    <row r="134" spans="1:28" s="227" customFormat="1" ht="23.1" customHeight="1">
      <c r="A134" s="299"/>
      <c r="B134" s="294"/>
      <c r="C134" s="295"/>
      <c r="D134" s="296"/>
      <c r="E134" s="294"/>
      <c r="F134" s="294"/>
      <c r="G134" s="294"/>
      <c r="H134" s="297"/>
      <c r="I134" s="293"/>
      <c r="J134" s="293"/>
      <c r="K134" s="224"/>
      <c r="L134" s="224"/>
      <c r="M134" s="224"/>
      <c r="N134" s="224"/>
      <c r="O134" s="224"/>
      <c r="P134" s="185"/>
      <c r="Q134" s="225"/>
      <c r="R134" s="182" t="str">
        <f ca="1">IF(ISERROR($V134),"",OFFSET('Smelter Look-up'!$C$4,$V134-4,0)&amp;"")</f>
        <v/>
      </c>
      <c r="S134" s="181" t="str">
        <f t="shared" ref="S134:S165" ca="1" si="23">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si="24">IF(AND(C134="Smelter not listed",OR(LEN(D134)=0,LEN(E134)=0)),1,0)</f>
        <v>0</v>
      </c>
      <c r="AB134" s="228" t="str">
        <f t="shared" ref="AB134:AB165" si="25">B134&amp;C134</f>
        <v/>
      </c>
    </row>
    <row r="135" spans="1:28" s="227" customFormat="1" ht="23.1" customHeight="1">
      <c r="A135" s="299"/>
      <c r="B135" s="294"/>
      <c r="C135" s="295"/>
      <c r="D135" s="296"/>
      <c r="E135" s="294"/>
      <c r="F135" s="294"/>
      <c r="G135" s="294"/>
      <c r="H135" s="297"/>
      <c r="I135" s="293"/>
      <c r="J135" s="293"/>
      <c r="K135" s="224"/>
      <c r="L135" s="224"/>
      <c r="M135" s="224"/>
      <c r="N135" s="224"/>
      <c r="O135" s="224"/>
      <c r="P135" s="185"/>
      <c r="Q135" s="225"/>
      <c r="R135" s="182" t="str">
        <f ca="1">IF(ISERROR($V135),"",OFFSET('Smelter Look-up'!$C$4,$V135-4,0)&amp;"")</f>
        <v/>
      </c>
      <c r="S135" s="181" t="str">
        <f t="shared" ca="1" si="23"/>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24"/>
        <v>0</v>
      </c>
      <c r="AB135" s="228" t="str">
        <f t="shared" si="25"/>
        <v/>
      </c>
    </row>
    <row r="136" spans="1:28" s="227" customFormat="1" ht="23.1" customHeight="1">
      <c r="A136" s="299"/>
      <c r="B136" s="294"/>
      <c r="C136" s="295"/>
      <c r="D136" s="296"/>
      <c r="E136" s="294"/>
      <c r="F136" s="294"/>
      <c r="G136" s="294"/>
      <c r="H136" s="297"/>
      <c r="I136" s="293"/>
      <c r="J136" s="293"/>
      <c r="K136" s="224"/>
      <c r="L136" s="224"/>
      <c r="M136" s="224"/>
      <c r="N136" s="224"/>
      <c r="O136" s="224"/>
      <c r="P136" s="185"/>
      <c r="Q136" s="225"/>
      <c r="R136" s="182" t="str">
        <f ca="1">IF(ISERROR($V136),"",OFFSET('Smelter Look-up'!$C$4,$V136-4,0)&amp;"")</f>
        <v/>
      </c>
      <c r="S136" s="181" t="str">
        <f t="shared" ca="1" si="23"/>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si="24"/>
        <v>0</v>
      </c>
      <c r="AB136" s="228" t="str">
        <f t="shared" si="25"/>
        <v/>
      </c>
    </row>
    <row r="137" spans="1:28" s="227" customFormat="1" ht="23.1" customHeight="1">
      <c r="A137" s="299"/>
      <c r="B137" s="294"/>
      <c r="C137" s="295"/>
      <c r="D137" s="296"/>
      <c r="E137" s="294"/>
      <c r="F137" s="294"/>
      <c r="G137" s="294"/>
      <c r="H137" s="297"/>
      <c r="I137" s="293"/>
      <c r="J137" s="293"/>
      <c r="K137" s="224"/>
      <c r="L137" s="224"/>
      <c r="M137" s="224"/>
      <c r="N137" s="224"/>
      <c r="O137" s="224"/>
      <c r="P137" s="185"/>
      <c r="Q137" s="225"/>
      <c r="R137" s="182" t="str">
        <f ca="1">IF(ISERROR($V137),"",OFFSET('Smelter Look-up'!$C$4,$V137-4,0)&amp;"")</f>
        <v/>
      </c>
      <c r="S137" s="181" t="str">
        <f t="shared" ca="1" si="23"/>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4"/>
        <v>0</v>
      </c>
      <c r="AB137" s="228" t="str">
        <f t="shared" si="25"/>
        <v/>
      </c>
    </row>
    <row r="138" spans="1:28" s="227" customFormat="1" ht="23.1" customHeight="1">
      <c r="A138" s="299"/>
      <c r="B138" s="294"/>
      <c r="C138" s="295"/>
      <c r="D138" s="296"/>
      <c r="E138" s="294"/>
      <c r="F138" s="294"/>
      <c r="G138" s="294"/>
      <c r="H138" s="297"/>
      <c r="I138" s="293"/>
      <c r="J138" s="293"/>
      <c r="K138" s="224"/>
      <c r="L138" s="224"/>
      <c r="M138" s="224"/>
      <c r="N138" s="224"/>
      <c r="O138" s="224"/>
      <c r="P138" s="185"/>
      <c r="Q138" s="225"/>
      <c r="R138" s="182" t="str">
        <f ca="1">IF(ISERROR($V138),"",OFFSET('Smelter Look-up'!$C$4,$V138-4,0)&amp;"")</f>
        <v/>
      </c>
      <c r="S138" s="181" t="str">
        <f t="shared" ca="1" si="23"/>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4"/>
        <v>0</v>
      </c>
      <c r="AB138" s="228" t="str">
        <f t="shared" si="25"/>
        <v/>
      </c>
    </row>
    <row r="139" spans="1:28" s="227" customFormat="1" ht="23.1" customHeight="1">
      <c r="A139" s="299"/>
      <c r="B139" s="294"/>
      <c r="C139" s="295"/>
      <c r="D139" s="296"/>
      <c r="E139" s="294"/>
      <c r="F139" s="294"/>
      <c r="G139" s="294"/>
      <c r="H139" s="297"/>
      <c r="I139" s="293"/>
      <c r="J139" s="293"/>
      <c r="K139" s="224"/>
      <c r="L139" s="224"/>
      <c r="M139" s="224"/>
      <c r="N139" s="224"/>
      <c r="O139" s="224"/>
      <c r="P139" s="185"/>
      <c r="Q139" s="225"/>
      <c r="R139" s="182" t="str">
        <f ca="1">IF(ISERROR($V139),"",OFFSET('Smelter Look-up'!$C$4,$V139-4,0)&amp;"")</f>
        <v/>
      </c>
      <c r="S139" s="181" t="str">
        <f t="shared" ca="1" si="23"/>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24"/>
        <v>0</v>
      </c>
      <c r="AB139" s="228" t="str">
        <f t="shared" si="25"/>
        <v/>
      </c>
    </row>
    <row r="140" spans="1:28" s="227" customFormat="1" ht="23.1" customHeight="1">
      <c r="A140" s="299"/>
      <c r="B140" s="294"/>
      <c r="C140" s="295"/>
      <c r="D140" s="296"/>
      <c r="E140" s="294"/>
      <c r="F140" s="294"/>
      <c r="G140" s="294"/>
      <c r="H140" s="297"/>
      <c r="I140" s="293"/>
      <c r="J140" s="293"/>
      <c r="K140" s="224"/>
      <c r="L140" s="224"/>
      <c r="M140" s="224"/>
      <c r="N140" s="224"/>
      <c r="O140" s="224"/>
      <c r="P140" s="185"/>
      <c r="Q140" s="225"/>
      <c r="R140" s="182" t="str">
        <f ca="1">IF(ISERROR($V140),"",OFFSET('Smelter Look-up'!$C$4,$V140-4,0)&amp;"")</f>
        <v/>
      </c>
      <c r="S140" s="181" t="str">
        <f t="shared" ca="1" si="23"/>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4"/>
        <v>0</v>
      </c>
      <c r="AB140" s="228" t="str">
        <f t="shared" si="25"/>
        <v/>
      </c>
    </row>
    <row r="141" spans="1:28" s="227" customFormat="1" ht="23.1" customHeight="1">
      <c r="A141" s="299"/>
      <c r="B141" s="294"/>
      <c r="C141" s="295"/>
      <c r="D141" s="296"/>
      <c r="E141" s="294"/>
      <c r="F141" s="294"/>
      <c r="G141" s="294"/>
      <c r="H141" s="297"/>
      <c r="I141" s="293"/>
      <c r="J141" s="293"/>
      <c r="K141" s="224"/>
      <c r="L141" s="224"/>
      <c r="M141" s="224"/>
      <c r="N141" s="224"/>
      <c r="O141" s="224"/>
      <c r="P141" s="185"/>
      <c r="Q141" s="225"/>
      <c r="R141" s="182" t="str">
        <f ca="1">IF(ISERROR($V141),"",OFFSET('Smelter Look-up'!$C$4,$V141-4,0)&amp;"")</f>
        <v/>
      </c>
      <c r="S141" s="181" t="str">
        <f t="shared" ca="1" si="23"/>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4"/>
        <v>0</v>
      </c>
      <c r="AB141" s="228" t="str">
        <f t="shared" si="25"/>
        <v/>
      </c>
    </row>
    <row r="142" spans="1:28" s="227" customFormat="1" ht="23.1" customHeight="1">
      <c r="A142" s="299"/>
      <c r="B142" s="294"/>
      <c r="C142" s="295"/>
      <c r="D142" s="296"/>
      <c r="E142" s="294"/>
      <c r="F142" s="294"/>
      <c r="G142" s="294"/>
      <c r="H142" s="297"/>
      <c r="I142" s="293"/>
      <c r="J142" s="293"/>
      <c r="K142" s="224"/>
      <c r="L142" s="224"/>
      <c r="M142" s="224"/>
      <c r="N142" s="224"/>
      <c r="O142" s="224"/>
      <c r="P142" s="185"/>
      <c r="Q142" s="225"/>
      <c r="R142" s="182" t="str">
        <f ca="1">IF(ISERROR($V142),"",OFFSET('Smelter Look-up'!$C$4,$V142-4,0)&amp;"")</f>
        <v/>
      </c>
      <c r="S142" s="181" t="str">
        <f t="shared" ca="1" si="23"/>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4"/>
        <v>0</v>
      </c>
      <c r="AB142" s="228" t="str">
        <f t="shared" si="25"/>
        <v/>
      </c>
    </row>
    <row r="143" spans="1:28" s="227" customFormat="1" ht="23.1" customHeight="1">
      <c r="A143" s="299"/>
      <c r="B143" s="294"/>
      <c r="C143" s="295"/>
      <c r="D143" s="296"/>
      <c r="E143" s="294"/>
      <c r="F143" s="294"/>
      <c r="G143" s="294"/>
      <c r="H143" s="297"/>
      <c r="I143" s="293"/>
      <c r="J143" s="293"/>
      <c r="K143" s="224"/>
      <c r="L143" s="224"/>
      <c r="M143" s="224"/>
      <c r="N143" s="224"/>
      <c r="O143" s="224"/>
      <c r="P143" s="185"/>
      <c r="Q143" s="225"/>
      <c r="R143" s="182" t="str">
        <f ca="1">IF(ISERROR($V143),"",OFFSET('Smelter Look-up'!$C$4,$V143-4,0)&amp;"")</f>
        <v/>
      </c>
      <c r="S143" s="181" t="str">
        <f t="shared" ca="1" si="23"/>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24"/>
        <v>0</v>
      </c>
      <c r="AB143" s="228" t="str">
        <f t="shared" si="25"/>
        <v/>
      </c>
    </row>
    <row r="144" spans="1:28" s="227" customFormat="1" ht="23.1" customHeight="1">
      <c r="A144" s="299"/>
      <c r="B144" s="294"/>
      <c r="C144" s="295"/>
      <c r="D144" s="296"/>
      <c r="E144" s="294"/>
      <c r="F144" s="294"/>
      <c r="G144" s="294"/>
      <c r="H144" s="297"/>
      <c r="I144" s="293"/>
      <c r="J144" s="293"/>
      <c r="K144" s="224"/>
      <c r="L144" s="224"/>
      <c r="M144" s="224"/>
      <c r="N144" s="224"/>
      <c r="O144" s="224"/>
      <c r="P144" s="185"/>
      <c r="Q144" s="225"/>
      <c r="R144" s="182" t="str">
        <f ca="1">IF(ISERROR($V144),"",OFFSET('Smelter Look-up'!$C$4,$V144-4,0)&amp;"")</f>
        <v/>
      </c>
      <c r="S144" s="181" t="str">
        <f t="shared" ca="1" si="23"/>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4"/>
        <v>0</v>
      </c>
      <c r="AB144" s="228" t="str">
        <f t="shared" si="25"/>
        <v/>
      </c>
    </row>
    <row r="145" spans="1:28" s="227" customFormat="1" ht="23.1" customHeight="1">
      <c r="A145" s="299"/>
      <c r="B145" s="294"/>
      <c r="C145" s="295"/>
      <c r="D145" s="296"/>
      <c r="E145" s="294"/>
      <c r="F145" s="294"/>
      <c r="G145" s="294"/>
      <c r="H145" s="297"/>
      <c r="I145" s="293"/>
      <c r="J145" s="293"/>
      <c r="K145" s="224"/>
      <c r="L145" s="224"/>
      <c r="M145" s="224"/>
      <c r="N145" s="224"/>
      <c r="O145" s="224"/>
      <c r="P145" s="185"/>
      <c r="Q145" s="225"/>
      <c r="R145" s="182" t="str">
        <f ca="1">IF(ISERROR($V145),"",OFFSET('Smelter Look-up'!$C$4,$V145-4,0)&amp;"")</f>
        <v/>
      </c>
      <c r="S145" s="181" t="str">
        <f t="shared" ca="1" si="23"/>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24"/>
        <v>0</v>
      </c>
      <c r="AB145" s="228" t="str">
        <f t="shared" si="25"/>
        <v/>
      </c>
    </row>
    <row r="146" spans="1:28" s="227" customFormat="1" ht="23.1" customHeight="1">
      <c r="A146" s="299"/>
      <c r="B146" s="294"/>
      <c r="C146" s="295"/>
      <c r="D146" s="296"/>
      <c r="E146" s="294"/>
      <c r="F146" s="294"/>
      <c r="G146" s="294"/>
      <c r="H146" s="297"/>
      <c r="I146" s="293"/>
      <c r="J146" s="293"/>
      <c r="K146" s="224"/>
      <c r="L146" s="224"/>
      <c r="M146" s="224"/>
      <c r="N146" s="224"/>
      <c r="O146" s="224"/>
      <c r="P146" s="185"/>
      <c r="Q146" s="225"/>
      <c r="R146" s="182" t="str">
        <f ca="1">IF(ISERROR($V146),"",OFFSET('Smelter Look-up'!$C$4,$V146-4,0)&amp;"")</f>
        <v/>
      </c>
      <c r="S146" s="181" t="str">
        <f t="shared" ca="1" si="23"/>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si="24"/>
        <v>0</v>
      </c>
      <c r="AB146" s="228" t="str">
        <f t="shared" si="25"/>
        <v/>
      </c>
    </row>
    <row r="147" spans="1:28" s="227" customFormat="1" ht="23.1" customHeight="1">
      <c r="A147" s="299"/>
      <c r="B147" s="294"/>
      <c r="C147" s="295"/>
      <c r="D147" s="296"/>
      <c r="E147" s="294"/>
      <c r="F147" s="294"/>
      <c r="G147" s="294"/>
      <c r="H147" s="297"/>
      <c r="I147" s="293"/>
      <c r="J147" s="293"/>
      <c r="K147" s="224"/>
      <c r="L147" s="224"/>
      <c r="M147" s="224"/>
      <c r="N147" s="224"/>
      <c r="O147" s="224"/>
      <c r="P147" s="185"/>
      <c r="Q147" s="225"/>
      <c r="R147" s="182" t="str">
        <f ca="1">IF(ISERROR($V147),"",OFFSET('Smelter Look-up'!$C$4,$V147-4,0)&amp;"")</f>
        <v/>
      </c>
      <c r="S147" s="181" t="str">
        <f t="shared" ca="1" si="23"/>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si="24"/>
        <v>0</v>
      </c>
      <c r="AB147" s="228" t="str">
        <f t="shared" si="25"/>
        <v/>
      </c>
    </row>
    <row r="148" spans="1:28" s="227" customFormat="1" ht="23.1" customHeight="1">
      <c r="A148" s="299"/>
      <c r="B148" s="294"/>
      <c r="C148" s="295"/>
      <c r="D148" s="296"/>
      <c r="E148" s="294"/>
      <c r="F148" s="294"/>
      <c r="G148" s="294"/>
      <c r="H148" s="297"/>
      <c r="I148" s="293"/>
      <c r="J148" s="293"/>
      <c r="K148" s="224"/>
      <c r="L148" s="224"/>
      <c r="M148" s="224"/>
      <c r="N148" s="224"/>
      <c r="O148" s="224"/>
      <c r="P148" s="185"/>
      <c r="Q148" s="225"/>
      <c r="R148" s="182" t="str">
        <f ca="1">IF(ISERROR($V148),"",OFFSET('Smelter Look-up'!$C$4,$V148-4,0)&amp;"")</f>
        <v/>
      </c>
      <c r="S148" s="181" t="str">
        <f t="shared" ca="1" si="23"/>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si="24"/>
        <v>0</v>
      </c>
      <c r="AB148" s="228" t="str">
        <f t="shared" si="25"/>
        <v/>
      </c>
    </row>
    <row r="149" spans="1:28" s="227" customFormat="1" ht="23.1" customHeight="1">
      <c r="A149" s="299"/>
      <c r="B149" s="294"/>
      <c r="C149" s="295"/>
      <c r="D149" s="296"/>
      <c r="E149" s="294"/>
      <c r="F149" s="294"/>
      <c r="G149" s="294"/>
      <c r="H149" s="297"/>
      <c r="I149" s="293"/>
      <c r="J149" s="293"/>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4"/>
        <v>0</v>
      </c>
      <c r="AB149" s="228" t="str">
        <f t="shared" si="25"/>
        <v/>
      </c>
    </row>
    <row r="150" spans="1:28" s="227" customFormat="1" ht="23.1" customHeight="1">
      <c r="A150" s="299"/>
      <c r="B150" s="294"/>
      <c r="C150" s="295"/>
      <c r="D150" s="296"/>
      <c r="E150" s="294"/>
      <c r="F150" s="294"/>
      <c r="G150" s="294"/>
      <c r="H150" s="297"/>
      <c r="I150" s="293"/>
      <c r="J150" s="293"/>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4"/>
        <v>0</v>
      </c>
      <c r="AB150" s="228" t="str">
        <f t="shared" si="25"/>
        <v/>
      </c>
    </row>
    <row r="151" spans="1:28" s="227" customFormat="1" ht="23.1" customHeight="1">
      <c r="A151" s="299"/>
      <c r="B151" s="294"/>
      <c r="C151" s="295"/>
      <c r="D151" s="296"/>
      <c r="E151" s="294"/>
      <c r="F151" s="294"/>
      <c r="G151" s="294"/>
      <c r="H151" s="297"/>
      <c r="I151" s="293"/>
      <c r="J151" s="293"/>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si="24"/>
        <v>0</v>
      </c>
      <c r="AB151" s="228" t="str">
        <f t="shared" si="25"/>
        <v/>
      </c>
    </row>
    <row r="152" spans="1:28" s="227" customFormat="1" ht="23.1" customHeight="1">
      <c r="A152" s="299"/>
      <c r="B152" s="294"/>
      <c r="C152" s="295"/>
      <c r="D152" s="296"/>
      <c r="E152" s="294"/>
      <c r="F152" s="294"/>
      <c r="G152" s="294"/>
      <c r="H152" s="297"/>
      <c r="I152" s="293"/>
      <c r="J152" s="293"/>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si="24"/>
        <v>0</v>
      </c>
      <c r="AB152" s="228" t="str">
        <f t="shared" si="25"/>
        <v/>
      </c>
    </row>
    <row r="153" spans="1:28" s="227" customFormat="1" ht="23.1" customHeight="1">
      <c r="A153" s="299"/>
      <c r="B153" s="294"/>
      <c r="C153" s="295"/>
      <c r="D153" s="296"/>
      <c r="E153" s="294"/>
      <c r="F153" s="294"/>
      <c r="G153" s="294"/>
      <c r="H153" s="297"/>
      <c r="I153" s="293"/>
      <c r="J153" s="293"/>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4"/>
        <v>0</v>
      </c>
      <c r="AB153" s="228" t="str">
        <f t="shared" si="25"/>
        <v/>
      </c>
    </row>
    <row r="154" spans="1:28" s="227" customFormat="1" ht="23.1" customHeight="1">
      <c r="A154" s="299"/>
      <c r="B154" s="294"/>
      <c r="C154" s="295"/>
      <c r="D154" s="296"/>
      <c r="E154" s="294"/>
      <c r="F154" s="294"/>
      <c r="G154" s="294"/>
      <c r="H154" s="297"/>
      <c r="I154" s="293"/>
      <c r="J154" s="293"/>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4"/>
        <v>0</v>
      </c>
      <c r="AB154" s="228" t="str">
        <f t="shared" si="25"/>
        <v/>
      </c>
    </row>
    <row r="155" spans="1:28" s="227" customFormat="1" ht="23.1" customHeight="1">
      <c r="A155" s="299"/>
      <c r="B155" s="294"/>
      <c r="C155" s="295"/>
      <c r="D155" s="296"/>
      <c r="E155" s="294"/>
      <c r="F155" s="294"/>
      <c r="G155" s="294"/>
      <c r="H155" s="297"/>
      <c r="I155" s="293"/>
      <c r="J155" s="293"/>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24"/>
        <v>0</v>
      </c>
      <c r="AB155" s="228" t="str">
        <f t="shared" si="25"/>
        <v/>
      </c>
    </row>
    <row r="156" spans="1:28" s="227" customFormat="1" ht="23.1" customHeight="1">
      <c r="A156" s="299"/>
      <c r="B156" s="294"/>
      <c r="C156" s="295"/>
      <c r="D156" s="296"/>
      <c r="E156" s="294"/>
      <c r="F156" s="294"/>
      <c r="G156" s="294"/>
      <c r="H156" s="297"/>
      <c r="I156" s="293"/>
      <c r="J156" s="293"/>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4"/>
        <v>0</v>
      </c>
      <c r="AB156" s="228" t="str">
        <f t="shared" si="25"/>
        <v/>
      </c>
    </row>
    <row r="157" spans="1:28" s="227" customFormat="1" ht="23.1" customHeight="1">
      <c r="A157" s="299"/>
      <c r="B157" s="294"/>
      <c r="C157" s="295"/>
      <c r="D157" s="296"/>
      <c r="E157" s="294"/>
      <c r="F157" s="294"/>
      <c r="G157" s="294"/>
      <c r="H157" s="297"/>
      <c r="I157" s="293"/>
      <c r="J157" s="293"/>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24"/>
        <v>0</v>
      </c>
      <c r="AB157" s="228" t="str">
        <f t="shared" si="25"/>
        <v/>
      </c>
    </row>
    <row r="158" spans="1:28" s="227" customFormat="1" ht="23.1" customHeight="1">
      <c r="A158" s="299"/>
      <c r="B158" s="294"/>
      <c r="C158" s="295"/>
      <c r="D158" s="296"/>
      <c r="E158" s="294"/>
      <c r="F158" s="294"/>
      <c r="G158" s="294"/>
      <c r="H158" s="297"/>
      <c r="I158" s="293"/>
      <c r="J158" s="293"/>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4"/>
        <v>0</v>
      </c>
      <c r="AB158" s="228" t="str">
        <f t="shared" si="25"/>
        <v/>
      </c>
    </row>
    <row r="159" spans="1:28" s="227" customFormat="1" ht="23.1" customHeight="1">
      <c r="A159" s="299"/>
      <c r="B159" s="294"/>
      <c r="C159" s="295"/>
      <c r="D159" s="296"/>
      <c r="E159" s="294"/>
      <c r="F159" s="294"/>
      <c r="G159" s="294"/>
      <c r="H159" s="297"/>
      <c r="I159" s="293"/>
      <c r="J159" s="293"/>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si="24"/>
        <v>0</v>
      </c>
      <c r="AB159" s="228" t="str">
        <f t="shared" si="25"/>
        <v/>
      </c>
    </row>
    <row r="160" spans="1:28" s="227" customFormat="1" ht="23.1" customHeight="1">
      <c r="A160" s="299"/>
      <c r="B160" s="294"/>
      <c r="C160" s="295"/>
      <c r="D160" s="296"/>
      <c r="E160" s="294"/>
      <c r="F160" s="294"/>
      <c r="G160" s="294"/>
      <c r="H160" s="297"/>
      <c r="I160" s="293"/>
      <c r="J160" s="293"/>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si="24"/>
        <v>0</v>
      </c>
      <c r="AB160" s="228" t="str">
        <f t="shared" si="25"/>
        <v/>
      </c>
    </row>
    <row r="161" spans="1:28" s="227" customFormat="1" ht="23.1" customHeight="1">
      <c r="A161" s="299"/>
      <c r="B161" s="294"/>
      <c r="C161" s="295"/>
      <c r="D161" s="296"/>
      <c r="E161" s="294"/>
      <c r="F161" s="294"/>
      <c r="G161" s="294"/>
      <c r="H161" s="297"/>
      <c r="I161" s="293"/>
      <c r="J161" s="293"/>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4"/>
        <v>0</v>
      </c>
      <c r="AB161" s="228" t="str">
        <f t="shared" si="25"/>
        <v/>
      </c>
    </row>
    <row r="162" spans="1:28" s="227" customFormat="1" ht="23.1" customHeight="1">
      <c r="A162" s="299"/>
      <c r="B162" s="294"/>
      <c r="C162" s="295"/>
      <c r="D162" s="296"/>
      <c r="E162" s="294"/>
      <c r="F162" s="294"/>
      <c r="G162" s="294"/>
      <c r="H162" s="297"/>
      <c r="I162" s="293"/>
      <c r="J162" s="293"/>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4"/>
        <v>0</v>
      </c>
      <c r="AB162" s="228" t="str">
        <f t="shared" si="25"/>
        <v/>
      </c>
    </row>
    <row r="163" spans="1:28" s="227" customFormat="1" ht="23.1" customHeight="1">
      <c r="A163" s="299"/>
      <c r="B163" s="294"/>
      <c r="C163" s="295"/>
      <c r="D163" s="296"/>
      <c r="E163" s="294"/>
      <c r="F163" s="294"/>
      <c r="G163" s="294"/>
      <c r="H163" s="297"/>
      <c r="I163" s="293"/>
      <c r="J163" s="293"/>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24"/>
        <v>0</v>
      </c>
      <c r="AB163" s="228" t="str">
        <f t="shared" si="25"/>
        <v/>
      </c>
    </row>
    <row r="164" spans="1:28" s="227" customFormat="1" ht="23.1" customHeight="1">
      <c r="A164" s="299"/>
      <c r="B164" s="294"/>
      <c r="C164" s="295"/>
      <c r="D164" s="296"/>
      <c r="E164" s="294"/>
      <c r="F164" s="294"/>
      <c r="G164" s="294"/>
      <c r="H164" s="297"/>
      <c r="I164" s="293"/>
      <c r="J164" s="293"/>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4"/>
        <v>0</v>
      </c>
      <c r="AB164" s="228" t="str">
        <f t="shared" si="25"/>
        <v/>
      </c>
    </row>
    <row r="165" spans="1:28" s="227" customFormat="1" ht="23.1" customHeight="1">
      <c r="A165" s="299"/>
      <c r="B165" s="294"/>
      <c r="C165" s="295"/>
      <c r="D165" s="296"/>
      <c r="E165" s="294"/>
      <c r="F165" s="294"/>
      <c r="G165" s="294"/>
      <c r="H165" s="297"/>
      <c r="I165" s="293"/>
      <c r="J165" s="293"/>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si="24"/>
        <v>0</v>
      </c>
      <c r="AB165" s="228" t="str">
        <f t="shared" si="25"/>
        <v/>
      </c>
    </row>
    <row r="166" spans="1:28" s="227" customFormat="1" ht="23.1" customHeight="1">
      <c r="A166" s="299"/>
      <c r="B166" s="294"/>
      <c r="C166" s="295"/>
      <c r="D166" s="296"/>
      <c r="E166" s="294"/>
      <c r="F166" s="294"/>
      <c r="G166" s="294"/>
      <c r="H166" s="297"/>
      <c r="I166" s="293"/>
      <c r="J166" s="293"/>
      <c r="K166" s="224"/>
      <c r="L166" s="224"/>
      <c r="M166" s="224"/>
      <c r="N166" s="224"/>
      <c r="O166" s="224"/>
      <c r="P166" s="185"/>
      <c r="Q166" s="225"/>
      <c r="R166" s="182" t="str">
        <f ca="1">IF(ISERROR($V166),"",OFFSET('Smelter Look-up'!$C$4,$V166-4,0)&amp;"")</f>
        <v/>
      </c>
      <c r="S166" s="181" t="str">
        <f t="shared" ref="S166:S196" ca="1" si="26">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si="27">IF(AND(C166="Smelter not listed",OR(LEN(D166)=0,LEN(E166)=0)),1,0)</f>
        <v>0</v>
      </c>
      <c r="AB166" s="228" t="str">
        <f t="shared" ref="AB166:AB196" si="28">B166&amp;C166</f>
        <v/>
      </c>
    </row>
    <row r="167" spans="1:28" s="227" customFormat="1" ht="23.1" customHeight="1">
      <c r="A167" s="299"/>
      <c r="B167" s="294"/>
      <c r="C167" s="295"/>
      <c r="D167" s="296"/>
      <c r="E167" s="294"/>
      <c r="F167" s="294"/>
      <c r="G167" s="294"/>
      <c r="H167" s="297"/>
      <c r="I167" s="293"/>
      <c r="J167" s="293"/>
      <c r="K167" s="224"/>
      <c r="L167" s="224"/>
      <c r="M167" s="224"/>
      <c r="N167" s="224"/>
      <c r="O167" s="224"/>
      <c r="P167" s="185"/>
      <c r="Q167" s="225"/>
      <c r="R167" s="182" t="str">
        <f ca="1">IF(ISERROR($V167),"",OFFSET('Smelter Look-up'!$C$4,$V167-4,0)&amp;"")</f>
        <v/>
      </c>
      <c r="S167" s="181" t="str">
        <f t="shared" ca="1" si="26"/>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27"/>
        <v>0</v>
      </c>
      <c r="AB167" s="228" t="str">
        <f t="shared" si="28"/>
        <v/>
      </c>
    </row>
    <row r="168" spans="1:28" s="227" customFormat="1" ht="23.1" customHeight="1">
      <c r="A168" s="299"/>
      <c r="B168" s="294"/>
      <c r="C168" s="295"/>
      <c r="D168" s="296"/>
      <c r="E168" s="294"/>
      <c r="F168" s="294"/>
      <c r="G168" s="294"/>
      <c r="H168" s="297"/>
      <c r="I168" s="293"/>
      <c r="J168" s="293"/>
      <c r="K168" s="224"/>
      <c r="L168" s="224"/>
      <c r="M168" s="224"/>
      <c r="N168" s="224"/>
      <c r="O168" s="224"/>
      <c r="P168" s="185"/>
      <c r="Q168" s="225"/>
      <c r="R168" s="182" t="str">
        <f ca="1">IF(ISERROR($V168),"",OFFSET('Smelter Look-up'!$C$4,$V168-4,0)&amp;"")</f>
        <v/>
      </c>
      <c r="S168" s="181" t="str">
        <f t="shared" ca="1" si="26"/>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si="27"/>
        <v>0</v>
      </c>
      <c r="AB168" s="228" t="str">
        <f t="shared" si="28"/>
        <v/>
      </c>
    </row>
    <row r="169" spans="1:28" s="227" customFormat="1" ht="23.1" customHeight="1">
      <c r="A169" s="299"/>
      <c r="B169" s="294"/>
      <c r="C169" s="295"/>
      <c r="D169" s="296"/>
      <c r="E169" s="294"/>
      <c r="F169" s="294"/>
      <c r="G169" s="294"/>
      <c r="H169" s="297"/>
      <c r="I169" s="293"/>
      <c r="J169" s="293"/>
      <c r="K169" s="224"/>
      <c r="L169" s="224"/>
      <c r="M169" s="224"/>
      <c r="N169" s="224"/>
      <c r="O169" s="224"/>
      <c r="P169" s="185"/>
      <c r="Q169" s="225"/>
      <c r="R169" s="182" t="str">
        <f ca="1">IF(ISERROR($V169),"",OFFSET('Smelter Look-up'!$C$4,$V169-4,0)&amp;"")</f>
        <v/>
      </c>
      <c r="S169" s="181" t="str">
        <f t="shared" ca="1" si="26"/>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7"/>
        <v>0</v>
      </c>
      <c r="AB169" s="228" t="str">
        <f t="shared" si="28"/>
        <v/>
      </c>
    </row>
    <row r="170" spans="1:28" s="227" customFormat="1" ht="23.1" customHeight="1">
      <c r="A170" s="298"/>
      <c r="B170" s="294"/>
      <c r="C170" s="295"/>
      <c r="D170" s="296"/>
      <c r="E170" s="294"/>
      <c r="F170" s="294"/>
      <c r="G170" s="294"/>
      <c r="H170" s="297"/>
      <c r="I170" s="293"/>
      <c r="J170" s="293"/>
      <c r="K170" s="224"/>
      <c r="L170" s="224"/>
      <c r="M170" s="224"/>
      <c r="N170" s="224"/>
      <c r="O170" s="224"/>
      <c r="P170" s="185"/>
      <c r="Q170" s="225"/>
      <c r="R170" s="182" t="str">
        <f ca="1">IF(ISERROR($V170),"",OFFSET('Smelter Look-up'!$C$4,$V170-4,0)&amp;"")</f>
        <v/>
      </c>
      <c r="S170" s="181" t="str">
        <f t="shared" ca="1" si="26"/>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7"/>
        <v>0</v>
      </c>
      <c r="AB170" s="228" t="str">
        <f t="shared" si="28"/>
        <v/>
      </c>
    </row>
    <row r="171" spans="1:28" s="227" customFormat="1" ht="23.1" customHeight="1">
      <c r="A171" s="298"/>
      <c r="B171" s="294"/>
      <c r="C171" s="295"/>
      <c r="D171" s="296"/>
      <c r="E171" s="294"/>
      <c r="F171" s="294"/>
      <c r="G171" s="294"/>
      <c r="H171" s="297"/>
      <c r="I171" s="293"/>
      <c r="J171" s="293"/>
      <c r="K171" s="224"/>
      <c r="L171" s="224"/>
      <c r="M171" s="224"/>
      <c r="N171" s="224"/>
      <c r="O171" s="224"/>
      <c r="P171" s="185"/>
      <c r="Q171" s="225"/>
      <c r="R171" s="182" t="str">
        <f ca="1">IF(ISERROR($V171),"",OFFSET('Smelter Look-up'!$C$4,$V171-4,0)&amp;"")</f>
        <v/>
      </c>
      <c r="S171" s="181" t="str">
        <f t="shared" ca="1" si="2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7"/>
        <v>0</v>
      </c>
      <c r="AB171" s="228" t="str">
        <f t="shared" si="28"/>
        <v/>
      </c>
    </row>
    <row r="172" spans="1:28" s="227" customFormat="1" ht="23.1" customHeight="1">
      <c r="A172" s="298"/>
      <c r="B172" s="294"/>
      <c r="C172" s="295"/>
      <c r="D172" s="296"/>
      <c r="E172" s="294"/>
      <c r="F172" s="294"/>
      <c r="G172" s="294"/>
      <c r="H172" s="297"/>
      <c r="I172" s="293"/>
      <c r="J172" s="293"/>
      <c r="K172" s="224"/>
      <c r="L172" s="224"/>
      <c r="M172" s="224"/>
      <c r="N172" s="224"/>
      <c r="O172" s="224"/>
      <c r="P172" s="185"/>
      <c r="Q172" s="225"/>
      <c r="R172" s="182" t="str">
        <f ca="1">IF(ISERROR($V172),"",OFFSET('Smelter Look-up'!$C$4,$V172-4,0)&amp;"")</f>
        <v/>
      </c>
      <c r="S172" s="181" t="str">
        <f t="shared" ca="1" si="2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si="27"/>
        <v>0</v>
      </c>
      <c r="AB172" s="228" t="str">
        <f t="shared" si="28"/>
        <v/>
      </c>
    </row>
    <row r="173" spans="1:28" s="227" customFormat="1" ht="23.1" customHeight="1">
      <c r="A173" s="298"/>
      <c r="B173" s="294"/>
      <c r="C173" s="295"/>
      <c r="D173" s="296"/>
      <c r="E173" s="294"/>
      <c r="F173" s="294"/>
      <c r="G173" s="294"/>
      <c r="H173" s="297"/>
      <c r="I173" s="293"/>
      <c r="J173" s="293"/>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7"/>
        <v>0</v>
      </c>
      <c r="AB173" s="228" t="str">
        <f t="shared" si="28"/>
        <v/>
      </c>
    </row>
    <row r="174" spans="1:28" s="227" customFormat="1" ht="23.1" customHeight="1">
      <c r="A174" s="298"/>
      <c r="B174" s="294"/>
      <c r="C174" s="295"/>
      <c r="D174" s="296"/>
      <c r="E174" s="294"/>
      <c r="F174" s="294"/>
      <c r="G174" s="294"/>
      <c r="H174" s="297"/>
      <c r="I174" s="293"/>
      <c r="J174" s="293"/>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7"/>
        <v>0</v>
      </c>
      <c r="AB174" s="228" t="str">
        <f t="shared" si="28"/>
        <v/>
      </c>
    </row>
    <row r="175" spans="1:28" s="227" customFormat="1" ht="23.1" customHeight="1">
      <c r="A175" s="298"/>
      <c r="B175" s="294"/>
      <c r="C175" s="295"/>
      <c r="D175" s="296"/>
      <c r="E175" s="294"/>
      <c r="F175" s="294"/>
      <c r="G175" s="294"/>
      <c r="H175" s="297"/>
      <c r="I175" s="293"/>
      <c r="J175" s="293"/>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7"/>
        <v>0</v>
      </c>
      <c r="AB175" s="228" t="str">
        <f t="shared" si="28"/>
        <v/>
      </c>
    </row>
    <row r="176" spans="1:28" s="227" customFormat="1" ht="23.1" customHeight="1">
      <c r="A176" s="298"/>
      <c r="B176" s="294"/>
      <c r="C176" s="295"/>
      <c r="D176" s="296"/>
      <c r="E176" s="294"/>
      <c r="F176" s="294"/>
      <c r="G176" s="294"/>
      <c r="H176" s="297"/>
      <c r="I176" s="293"/>
      <c r="J176" s="293"/>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7"/>
        <v>0</v>
      </c>
      <c r="AB176" s="228" t="str">
        <f t="shared" si="28"/>
        <v/>
      </c>
    </row>
    <row r="177" spans="1:28" s="227" customFormat="1" ht="23.1" customHeight="1">
      <c r="A177" s="298"/>
      <c r="B177" s="294"/>
      <c r="C177" s="295"/>
      <c r="D177" s="296"/>
      <c r="E177" s="294"/>
      <c r="F177" s="294"/>
      <c r="G177" s="294"/>
      <c r="H177" s="297"/>
      <c r="I177" s="293"/>
      <c r="J177" s="293"/>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7"/>
        <v>0</v>
      </c>
      <c r="AB177" s="228" t="str">
        <f t="shared" si="28"/>
        <v/>
      </c>
    </row>
    <row r="178" spans="1:28" s="227" customFormat="1" ht="23.1" customHeight="1">
      <c r="A178" s="298"/>
      <c r="B178" s="294"/>
      <c r="C178" s="295"/>
      <c r="D178" s="296"/>
      <c r="E178" s="294"/>
      <c r="F178" s="294"/>
      <c r="G178" s="294"/>
      <c r="H178" s="297"/>
      <c r="I178" s="293"/>
      <c r="J178" s="293"/>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27"/>
        <v>0</v>
      </c>
      <c r="AB178" s="228" t="str">
        <f t="shared" si="28"/>
        <v/>
      </c>
    </row>
    <row r="179" spans="1:28" s="227" customFormat="1" ht="23.1" customHeight="1">
      <c r="A179" s="298"/>
      <c r="B179" s="294"/>
      <c r="C179" s="295"/>
      <c r="D179" s="296"/>
      <c r="E179" s="294"/>
      <c r="F179" s="294"/>
      <c r="G179" s="294"/>
      <c r="H179" s="297"/>
      <c r="I179" s="293"/>
      <c r="J179" s="293"/>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7"/>
        <v>0</v>
      </c>
      <c r="AB179" s="228" t="str">
        <f t="shared" si="28"/>
        <v/>
      </c>
    </row>
    <row r="180" spans="1:28" s="227" customFormat="1" ht="23.1" customHeight="1">
      <c r="A180" s="298"/>
      <c r="B180" s="294"/>
      <c r="C180" s="295"/>
      <c r="D180" s="296"/>
      <c r="E180" s="294"/>
      <c r="F180" s="294"/>
      <c r="G180" s="294"/>
      <c r="H180" s="297"/>
      <c r="I180" s="293"/>
      <c r="J180" s="293"/>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si="27"/>
        <v>0</v>
      </c>
      <c r="AB180" s="228" t="str">
        <f t="shared" si="28"/>
        <v/>
      </c>
    </row>
    <row r="181" spans="1:28" s="227" customFormat="1" ht="23.1" customHeight="1">
      <c r="A181" s="298"/>
      <c r="B181" s="294"/>
      <c r="C181" s="295"/>
      <c r="D181" s="296"/>
      <c r="E181" s="294"/>
      <c r="F181" s="294"/>
      <c r="G181" s="294"/>
      <c r="H181" s="297"/>
      <c r="I181" s="293"/>
      <c r="J181" s="293"/>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7"/>
        <v>0</v>
      </c>
      <c r="AB181" s="228" t="str">
        <f t="shared" si="28"/>
        <v/>
      </c>
    </row>
    <row r="182" spans="1:28" s="227" customFormat="1" ht="23.1" customHeight="1">
      <c r="A182" s="298"/>
      <c r="B182" s="294"/>
      <c r="C182" s="295"/>
      <c r="D182" s="296"/>
      <c r="E182" s="294"/>
      <c r="F182" s="294"/>
      <c r="G182" s="294"/>
      <c r="H182" s="297"/>
      <c r="I182" s="293"/>
      <c r="J182" s="293"/>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7"/>
        <v>0</v>
      </c>
      <c r="AB182" s="228" t="str">
        <f t="shared" si="28"/>
        <v/>
      </c>
    </row>
    <row r="183" spans="1:28" s="227" customFormat="1" ht="23.1" customHeight="1">
      <c r="A183" s="299"/>
      <c r="B183" s="294"/>
      <c r="C183" s="295"/>
      <c r="D183" s="296"/>
      <c r="E183" s="294"/>
      <c r="F183" s="294"/>
      <c r="G183" s="294"/>
      <c r="H183" s="297"/>
      <c r="I183" s="293"/>
      <c r="J183" s="293"/>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27"/>
        <v>0</v>
      </c>
      <c r="AB183" s="228" t="str">
        <f t="shared" si="28"/>
        <v/>
      </c>
    </row>
    <row r="184" spans="1:28" s="227" customFormat="1" ht="23.1" customHeight="1">
      <c r="A184" s="299"/>
      <c r="B184" s="294"/>
      <c r="C184" s="295"/>
      <c r="D184" s="296"/>
      <c r="E184" s="294"/>
      <c r="F184" s="294"/>
      <c r="G184" s="294"/>
      <c r="H184" s="297"/>
      <c r="I184" s="293"/>
      <c r="J184" s="293"/>
      <c r="K184" s="224"/>
      <c r="L184" s="224"/>
      <c r="M184" s="224"/>
      <c r="N184" s="224"/>
      <c r="O184" s="224"/>
      <c r="P184" s="185"/>
      <c r="Q184" s="225"/>
      <c r="R184" s="182" t="str">
        <f ca="1">IF(ISERROR($V184),"",OFFSET('Smelter Look-up'!$C$4,$V184-4,0)&amp;"")</f>
        <v/>
      </c>
      <c r="S184" s="181" t="str">
        <f t="shared" ca="1" si="2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7"/>
        <v>0</v>
      </c>
      <c r="AB184" s="228" t="str">
        <f t="shared" si="28"/>
        <v/>
      </c>
    </row>
    <row r="185" spans="1:28" s="227" customFormat="1" ht="23.1" customHeight="1">
      <c r="A185" s="299"/>
      <c r="B185" s="294"/>
      <c r="C185" s="295"/>
      <c r="D185" s="296"/>
      <c r="E185" s="294"/>
      <c r="F185" s="294"/>
      <c r="G185" s="294"/>
      <c r="H185" s="297"/>
      <c r="I185" s="293"/>
      <c r="J185" s="293"/>
      <c r="K185" s="224"/>
      <c r="L185" s="224"/>
      <c r="M185" s="224"/>
      <c r="N185" s="224"/>
      <c r="O185" s="224"/>
      <c r="P185" s="185"/>
      <c r="Q185" s="225"/>
      <c r="R185" s="182" t="str">
        <f ca="1">IF(ISERROR($V185),"",OFFSET('Smelter Look-up'!$C$4,$V185-4,0)&amp;"")</f>
        <v/>
      </c>
      <c r="S185" s="181" t="str">
        <f t="shared" ca="1" si="2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si="27"/>
        <v>0</v>
      </c>
      <c r="AB185" s="228" t="str">
        <f t="shared" si="28"/>
        <v/>
      </c>
    </row>
    <row r="186" spans="1:28" s="227" customFormat="1" ht="23.1" customHeight="1">
      <c r="A186" s="299"/>
      <c r="B186" s="294"/>
      <c r="C186" s="295"/>
      <c r="D186" s="296"/>
      <c r="E186" s="294"/>
      <c r="F186" s="294"/>
      <c r="G186" s="294"/>
      <c r="H186" s="297"/>
      <c r="I186" s="293"/>
      <c r="J186" s="293"/>
      <c r="K186" s="224"/>
      <c r="L186" s="224"/>
      <c r="M186" s="224"/>
      <c r="N186" s="224"/>
      <c r="O186" s="224"/>
      <c r="P186" s="185"/>
      <c r="Q186" s="225"/>
      <c r="R186" s="182" t="str">
        <f ca="1">IF(ISERROR($V186),"",OFFSET('Smelter Look-up'!$C$4,$V186-4,0)&amp;"")</f>
        <v/>
      </c>
      <c r="S186" s="181" t="str">
        <f t="shared" ca="1" si="2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si="27"/>
        <v>0</v>
      </c>
      <c r="AB186" s="228" t="str">
        <f t="shared" si="28"/>
        <v/>
      </c>
    </row>
    <row r="187" spans="1:28" s="227" customFormat="1" ht="23.1" customHeight="1">
      <c r="A187" s="299"/>
      <c r="B187" s="294"/>
      <c r="C187" s="295"/>
      <c r="D187" s="296"/>
      <c r="E187" s="294"/>
      <c r="F187" s="294"/>
      <c r="G187" s="294"/>
      <c r="H187" s="297"/>
      <c r="I187" s="293"/>
      <c r="J187" s="293"/>
      <c r="K187" s="224"/>
      <c r="L187" s="224"/>
      <c r="M187" s="224"/>
      <c r="N187" s="224"/>
      <c r="O187" s="224"/>
      <c r="P187" s="185"/>
      <c r="Q187" s="225"/>
      <c r="R187" s="182" t="str">
        <f ca="1">IF(ISERROR($V187),"",OFFSET('Smelter Look-up'!$C$4,$V187-4,0)&amp;"")</f>
        <v/>
      </c>
      <c r="S187" s="181" t="str">
        <f t="shared" ca="1" si="2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si="27"/>
        <v>0</v>
      </c>
      <c r="AB187" s="228" t="str">
        <f t="shared" si="28"/>
        <v/>
      </c>
    </row>
    <row r="188" spans="1:28" s="227" customFormat="1" ht="23.1" customHeight="1">
      <c r="A188" s="299"/>
      <c r="B188" s="294"/>
      <c r="C188" s="295"/>
      <c r="D188" s="296"/>
      <c r="E188" s="294"/>
      <c r="F188" s="294"/>
      <c r="G188" s="294"/>
      <c r="H188" s="297"/>
      <c r="I188" s="293"/>
      <c r="J188" s="293"/>
      <c r="K188" s="224"/>
      <c r="L188" s="224"/>
      <c r="M188" s="224"/>
      <c r="N188" s="224"/>
      <c r="O188" s="224"/>
      <c r="P188" s="185"/>
      <c r="Q188" s="225"/>
      <c r="R188" s="182" t="str">
        <f ca="1">IF(ISERROR($V188),"",OFFSET('Smelter Look-up'!$C$4,$V188-4,0)&amp;"")</f>
        <v/>
      </c>
      <c r="S188" s="181" t="str">
        <f t="shared" ca="1" si="2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si="27"/>
        <v>0</v>
      </c>
      <c r="AB188" s="228" t="str">
        <f t="shared" si="28"/>
        <v/>
      </c>
    </row>
    <row r="189" spans="1:28" s="227" customFormat="1" ht="23.1" customHeight="1">
      <c r="A189" s="299"/>
      <c r="B189" s="294"/>
      <c r="C189" s="295"/>
      <c r="D189" s="296"/>
      <c r="E189" s="294"/>
      <c r="F189" s="294"/>
      <c r="G189" s="294"/>
      <c r="H189" s="297"/>
      <c r="I189" s="293"/>
      <c r="J189" s="293"/>
      <c r="K189" s="224"/>
      <c r="L189" s="224"/>
      <c r="M189" s="224"/>
      <c r="N189" s="224"/>
      <c r="O189" s="224"/>
      <c r="P189" s="185"/>
      <c r="Q189" s="225"/>
      <c r="R189" s="182" t="str">
        <f ca="1">IF(ISERROR($V189),"",OFFSET('Smelter Look-up'!$C$4,$V189-4,0)&amp;"")</f>
        <v/>
      </c>
      <c r="S189" s="181" t="str">
        <f t="shared" ca="1" si="2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si="27"/>
        <v>0</v>
      </c>
      <c r="AB189" s="228" t="str">
        <f t="shared" si="28"/>
        <v/>
      </c>
    </row>
    <row r="190" spans="1:28" s="227" customFormat="1" ht="23.1" customHeight="1">
      <c r="A190" s="299"/>
      <c r="B190" s="294"/>
      <c r="C190" s="295"/>
      <c r="D190" s="296"/>
      <c r="E190" s="294"/>
      <c r="F190" s="294"/>
      <c r="G190" s="294"/>
      <c r="H190" s="297"/>
      <c r="I190" s="293"/>
      <c r="J190" s="293"/>
      <c r="K190" s="224"/>
      <c r="L190" s="224"/>
      <c r="M190" s="224"/>
      <c r="N190" s="224"/>
      <c r="O190" s="224"/>
      <c r="P190" s="185"/>
      <c r="Q190" s="225"/>
      <c r="R190" s="182" t="str">
        <f ca="1">IF(ISERROR($V190),"",OFFSET('Smelter Look-up'!$C$4,$V190-4,0)&amp;"")</f>
        <v/>
      </c>
      <c r="S190" s="181" t="str">
        <f t="shared" ca="1" si="2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7"/>
        <v>0</v>
      </c>
      <c r="AB190" s="228" t="str">
        <f t="shared" si="28"/>
        <v/>
      </c>
    </row>
    <row r="191" spans="1:28" s="227" customFormat="1" ht="23.1" customHeight="1">
      <c r="A191" s="299"/>
      <c r="B191" s="294"/>
      <c r="C191" s="295"/>
      <c r="D191" s="296"/>
      <c r="E191" s="294"/>
      <c r="F191" s="294"/>
      <c r="G191" s="294"/>
      <c r="H191" s="297"/>
      <c r="I191" s="293"/>
      <c r="J191" s="293"/>
      <c r="K191" s="224"/>
      <c r="L191" s="224"/>
      <c r="M191" s="224"/>
      <c r="N191" s="224"/>
      <c r="O191" s="224"/>
      <c r="P191" s="185"/>
      <c r="Q191" s="225"/>
      <c r="R191" s="182" t="str">
        <f ca="1">IF(ISERROR($V191),"",OFFSET('Smelter Look-up'!$C$4,$V191-4,0)&amp;"")</f>
        <v/>
      </c>
      <c r="S191" s="181" t="str">
        <f t="shared" ca="1" si="2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si="27"/>
        <v>0</v>
      </c>
      <c r="AB191" s="228" t="str">
        <f t="shared" si="28"/>
        <v/>
      </c>
    </row>
    <row r="192" spans="1:28" s="227" customFormat="1" ht="23.1" customHeight="1">
      <c r="A192" s="299"/>
      <c r="B192" s="294"/>
      <c r="C192" s="295"/>
      <c r="D192" s="296"/>
      <c r="E192" s="294"/>
      <c r="F192" s="294"/>
      <c r="G192" s="294"/>
      <c r="H192" s="297"/>
      <c r="I192" s="293"/>
      <c r="J192" s="293"/>
      <c r="K192" s="224"/>
      <c r="L192" s="224"/>
      <c r="M192" s="224"/>
      <c r="N192" s="224"/>
      <c r="O192" s="224"/>
      <c r="P192" s="185"/>
      <c r="Q192" s="225"/>
      <c r="R192" s="182" t="str">
        <f ca="1">IF(ISERROR($V192),"",OFFSET('Smelter Look-up'!$C$4,$V192-4,0)&amp;"")</f>
        <v/>
      </c>
      <c r="S192" s="181" t="str">
        <f t="shared" ca="1" si="2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si="27"/>
        <v>0</v>
      </c>
      <c r="AB192" s="228" t="str">
        <f t="shared" si="28"/>
        <v/>
      </c>
    </row>
    <row r="193" spans="1:28" s="227" customFormat="1" ht="23.1" customHeight="1">
      <c r="A193" s="299"/>
      <c r="B193" s="294"/>
      <c r="C193" s="295"/>
      <c r="D193" s="296"/>
      <c r="E193" s="294"/>
      <c r="F193" s="294"/>
      <c r="G193" s="294"/>
      <c r="H193" s="297"/>
      <c r="I193" s="293"/>
      <c r="J193" s="293"/>
      <c r="K193" s="224"/>
      <c r="L193" s="224"/>
      <c r="M193" s="224"/>
      <c r="N193" s="224"/>
      <c r="O193" s="224"/>
      <c r="P193" s="185"/>
      <c r="Q193" s="225"/>
      <c r="R193" s="182" t="str">
        <f ca="1">IF(ISERROR($V193),"",OFFSET('Smelter Look-up'!$C$4,$V193-4,0)&amp;"")</f>
        <v/>
      </c>
      <c r="S193" s="181" t="str">
        <f t="shared" ca="1" si="2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si="27"/>
        <v>0</v>
      </c>
      <c r="AB193" s="228" t="str">
        <f t="shared" si="28"/>
        <v/>
      </c>
    </row>
    <row r="194" spans="1:28" s="227" customFormat="1" ht="23.1" customHeight="1">
      <c r="A194" s="299"/>
      <c r="B194" s="294"/>
      <c r="C194" s="295"/>
      <c r="D194" s="296"/>
      <c r="E194" s="294"/>
      <c r="F194" s="294"/>
      <c r="G194" s="294"/>
      <c r="H194" s="297"/>
      <c r="I194" s="293"/>
      <c r="J194" s="293"/>
      <c r="K194" s="224"/>
      <c r="L194" s="224"/>
      <c r="M194" s="224"/>
      <c r="N194" s="224"/>
      <c r="O194" s="224"/>
      <c r="P194" s="185"/>
      <c r="Q194" s="225"/>
      <c r="R194" s="182" t="str">
        <f ca="1">IF(ISERROR($V194),"",OFFSET('Smelter Look-up'!$C$4,$V194-4,0)&amp;"")</f>
        <v/>
      </c>
      <c r="S194" s="181" t="str">
        <f t="shared" ca="1" si="2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si="27"/>
        <v>0</v>
      </c>
      <c r="AB194" s="228" t="str">
        <f t="shared" si="28"/>
        <v/>
      </c>
    </row>
    <row r="195" spans="1:28" s="227" customFormat="1" ht="23.1" customHeight="1">
      <c r="A195" s="299"/>
      <c r="B195" s="294"/>
      <c r="C195" s="295"/>
      <c r="D195" s="296"/>
      <c r="E195" s="294"/>
      <c r="F195" s="294"/>
      <c r="G195" s="294"/>
      <c r="H195" s="297"/>
      <c r="I195" s="293"/>
      <c r="J195" s="293"/>
      <c r="K195" s="224"/>
      <c r="L195" s="224"/>
      <c r="M195" s="224"/>
      <c r="N195" s="224"/>
      <c r="O195" s="224"/>
      <c r="P195" s="185"/>
      <c r="Q195" s="225"/>
      <c r="R195" s="182" t="str">
        <f ca="1">IF(ISERROR($V195),"",OFFSET('Smelter Look-up'!$C$4,$V195-4,0)&amp;"")</f>
        <v/>
      </c>
      <c r="S195" s="181" t="str">
        <f t="shared" ca="1" si="2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7"/>
        <v>0</v>
      </c>
      <c r="AB195" s="228" t="str">
        <f t="shared" si="28"/>
        <v/>
      </c>
    </row>
    <row r="196" spans="1:28" s="227" customFormat="1" ht="23.1" customHeight="1">
      <c r="A196" s="299"/>
      <c r="B196" s="294"/>
      <c r="C196" s="295"/>
      <c r="D196" s="296"/>
      <c r="E196" s="294"/>
      <c r="F196" s="294"/>
      <c r="G196" s="294"/>
      <c r="H196" s="297"/>
      <c r="I196" s="293"/>
      <c r="J196" s="293"/>
      <c r="K196" s="224"/>
      <c r="L196" s="224"/>
      <c r="M196" s="224"/>
      <c r="N196" s="224"/>
      <c r="O196" s="224"/>
      <c r="P196" s="185"/>
      <c r="Q196" s="225"/>
      <c r="R196" s="182" t="str">
        <f ca="1">IF(ISERROR($V196),"",OFFSET('Smelter Look-up'!$C$4,$V196-4,0)&amp;"")</f>
        <v/>
      </c>
      <c r="S196" s="181" t="str">
        <f t="shared" ca="1" si="2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si="27"/>
        <v>0</v>
      </c>
      <c r="AB196" s="228" t="str">
        <f t="shared" si="28"/>
        <v/>
      </c>
    </row>
    <row r="197" spans="1:28" s="227" customFormat="1" ht="23.1" customHeight="1">
      <c r="A197" s="299"/>
      <c r="B197" s="294"/>
      <c r="C197" s="295"/>
      <c r="D197" s="296"/>
      <c r="E197" s="294"/>
      <c r="F197" s="294"/>
      <c r="G197" s="294"/>
      <c r="H197" s="297"/>
      <c r="I197" s="293"/>
      <c r="J197" s="293"/>
      <c r="K197" s="224"/>
      <c r="L197" s="224"/>
      <c r="M197" s="224"/>
      <c r="N197" s="224"/>
      <c r="O197" s="224"/>
      <c r="P197" s="185"/>
      <c r="Q197" s="225"/>
      <c r="R197" s="182" t="str">
        <f ca="1">IF(ISERROR($V197),"",OFFSET('Smelter Look-up'!$C$4,$V197-4,0)&amp;"")</f>
        <v/>
      </c>
      <c r="S197" s="181" t="str">
        <f t="shared" ref="S197"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si="30">IF(AND(C197="Smelter not listed",OR(LEN(D197)=0,LEN(E197)=0)),1,0)</f>
        <v>0</v>
      </c>
      <c r="AB197" s="228" t="str">
        <f t="shared" ref="AB197" si="31">B197&amp;C197</f>
        <v/>
      </c>
    </row>
    <row r="198" spans="1:28" s="227" customFormat="1" ht="23.1" customHeight="1">
      <c r="A198" s="299"/>
      <c r="B198" s="294"/>
      <c r="C198" s="295"/>
      <c r="D198" s="296"/>
      <c r="E198" s="294"/>
      <c r="F198" s="294"/>
      <c r="G198" s="294"/>
      <c r="H198" s="297"/>
      <c r="I198" s="293"/>
      <c r="J198" s="293"/>
      <c r="K198" s="224"/>
      <c r="L198" s="224"/>
      <c r="M198" s="224"/>
      <c r="N198" s="224"/>
      <c r="O198" s="224"/>
      <c r="P198" s="185"/>
      <c r="Q198" s="225"/>
      <c r="R198" s="182" t="str">
        <f ca="1">IF(ISERROR($V198),"",OFFSET('Smelter Look-up'!$C$4,$V198-4,0)&amp;"")</f>
        <v/>
      </c>
      <c r="S198" s="181" t="str">
        <f t="shared" ref="S198:S229" ca="1" si="32">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si="33">IF(AND(C198="Smelter not listed",OR(LEN(D198)=0,LEN(E198)=0)),1,0)</f>
        <v>0</v>
      </c>
      <c r="AB198" s="228" t="str">
        <f t="shared" ref="AB198:AB229" si="34">B198&amp;C198</f>
        <v/>
      </c>
    </row>
    <row r="199" spans="1:28" s="227" customFormat="1" ht="23.1" customHeight="1">
      <c r="A199" s="299"/>
      <c r="B199" s="294"/>
      <c r="C199" s="295"/>
      <c r="D199" s="296"/>
      <c r="E199" s="294"/>
      <c r="F199" s="294"/>
      <c r="G199" s="294"/>
      <c r="H199" s="297"/>
      <c r="I199" s="293"/>
      <c r="J199" s="293"/>
      <c r="K199" s="224"/>
      <c r="L199" s="224"/>
      <c r="M199" s="224"/>
      <c r="N199" s="224"/>
      <c r="O199" s="224"/>
      <c r="P199" s="185"/>
      <c r="Q199" s="225"/>
      <c r="R199" s="182" t="str">
        <f ca="1">IF(ISERROR($V199),"",OFFSET('Smelter Look-up'!$C$4,$V199-4,0)&amp;"")</f>
        <v/>
      </c>
      <c r="S199" s="181" t="str">
        <f t="shared" ca="1" si="32"/>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si="33"/>
        <v>0</v>
      </c>
      <c r="AB199" s="228" t="str">
        <f t="shared" si="34"/>
        <v/>
      </c>
    </row>
    <row r="200" spans="1:28" s="227" customFormat="1" ht="23.1" customHeight="1">
      <c r="A200" s="299"/>
      <c r="B200" s="294"/>
      <c r="C200" s="295"/>
      <c r="D200" s="296"/>
      <c r="E200" s="294"/>
      <c r="F200" s="294"/>
      <c r="G200" s="294"/>
      <c r="H200" s="297"/>
      <c r="I200" s="293"/>
      <c r="J200" s="293"/>
      <c r="K200" s="224"/>
      <c r="L200" s="224"/>
      <c r="M200" s="224"/>
      <c r="N200" s="224"/>
      <c r="O200" s="224"/>
      <c r="P200" s="185"/>
      <c r="Q200" s="225"/>
      <c r="R200" s="182" t="str">
        <f ca="1">IF(ISERROR($V200),"",OFFSET('Smelter Look-up'!$C$4,$V200-4,0)&amp;"")</f>
        <v/>
      </c>
      <c r="S200" s="181" t="str">
        <f t="shared" ca="1" si="32"/>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si="33"/>
        <v>0</v>
      </c>
      <c r="AB200" s="228" t="str">
        <f t="shared" si="34"/>
        <v/>
      </c>
    </row>
    <row r="201" spans="1:28" s="227" customFormat="1" ht="23.1" customHeight="1">
      <c r="A201" s="299"/>
      <c r="B201" s="294"/>
      <c r="C201" s="295"/>
      <c r="D201" s="296"/>
      <c r="E201" s="294"/>
      <c r="F201" s="294"/>
      <c r="G201" s="294"/>
      <c r="H201" s="297"/>
      <c r="I201" s="293"/>
      <c r="J201" s="293"/>
      <c r="K201" s="224"/>
      <c r="L201" s="224"/>
      <c r="M201" s="224"/>
      <c r="N201" s="224"/>
      <c r="O201" s="224"/>
      <c r="P201" s="185"/>
      <c r="Q201" s="225"/>
      <c r="R201" s="182" t="str">
        <f ca="1">IF(ISERROR($V201),"",OFFSET('Smelter Look-up'!$C$4,$V201-4,0)&amp;"")</f>
        <v/>
      </c>
      <c r="S201" s="181" t="str">
        <f t="shared" ca="1" si="32"/>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33"/>
        <v>0</v>
      </c>
      <c r="AB201" s="228" t="str">
        <f t="shared" si="34"/>
        <v/>
      </c>
    </row>
    <row r="202" spans="1:28" s="227" customFormat="1" ht="23.1" customHeight="1">
      <c r="A202" s="299"/>
      <c r="B202" s="294"/>
      <c r="C202" s="295"/>
      <c r="D202" s="296"/>
      <c r="E202" s="294"/>
      <c r="F202" s="294"/>
      <c r="G202" s="294"/>
      <c r="H202" s="297"/>
      <c r="I202" s="293"/>
      <c r="J202" s="293"/>
      <c r="K202" s="224"/>
      <c r="L202" s="224"/>
      <c r="M202" s="224"/>
      <c r="N202" s="224"/>
      <c r="O202" s="224"/>
      <c r="P202" s="185"/>
      <c r="Q202" s="225"/>
      <c r="R202" s="182" t="str">
        <f ca="1">IF(ISERROR($V202),"",OFFSET('Smelter Look-up'!$C$4,$V202-4,0)&amp;"")</f>
        <v/>
      </c>
      <c r="S202" s="181" t="str">
        <f t="shared" ca="1" si="32"/>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3"/>
        <v>0</v>
      </c>
      <c r="AB202" s="228" t="str">
        <f t="shared" si="34"/>
        <v/>
      </c>
    </row>
    <row r="203" spans="1:28" s="227" customFormat="1" ht="23.1" customHeight="1">
      <c r="A203" s="299"/>
      <c r="B203" s="294"/>
      <c r="C203" s="295"/>
      <c r="D203" s="296"/>
      <c r="E203" s="294"/>
      <c r="F203" s="294"/>
      <c r="G203" s="294"/>
      <c r="H203" s="297"/>
      <c r="I203" s="293"/>
      <c r="J203" s="293"/>
      <c r="K203" s="224"/>
      <c r="L203" s="224"/>
      <c r="M203" s="224"/>
      <c r="N203" s="224"/>
      <c r="O203" s="224"/>
      <c r="P203" s="185"/>
      <c r="Q203" s="225"/>
      <c r="R203" s="182" t="str">
        <f ca="1">IF(ISERROR($V203),"",OFFSET('Smelter Look-up'!$C$4,$V203-4,0)&amp;"")</f>
        <v/>
      </c>
      <c r="S203" s="181" t="str">
        <f t="shared" ca="1" si="32"/>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si="33"/>
        <v>0</v>
      </c>
      <c r="AB203" s="228" t="str">
        <f t="shared" si="34"/>
        <v/>
      </c>
    </row>
    <row r="204" spans="1:28" s="227" customFormat="1" ht="23.1" customHeight="1">
      <c r="A204" s="299"/>
      <c r="B204" s="294"/>
      <c r="C204" s="295"/>
      <c r="D204" s="296"/>
      <c r="E204" s="294"/>
      <c r="F204" s="294"/>
      <c r="G204" s="294"/>
      <c r="H204" s="297"/>
      <c r="I204" s="293"/>
      <c r="J204" s="293"/>
      <c r="K204" s="224"/>
      <c r="L204" s="224"/>
      <c r="M204" s="224"/>
      <c r="N204" s="224"/>
      <c r="O204" s="224"/>
      <c r="P204" s="185"/>
      <c r="Q204" s="225"/>
      <c r="R204" s="182" t="str">
        <f ca="1">IF(ISERROR($V204),"",OFFSET('Smelter Look-up'!$C$4,$V204-4,0)&amp;"")</f>
        <v/>
      </c>
      <c r="S204" s="181" t="str">
        <f t="shared" ca="1" si="32"/>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3"/>
        <v>0</v>
      </c>
      <c r="AB204" s="228" t="str">
        <f t="shared" si="34"/>
        <v/>
      </c>
    </row>
    <row r="205" spans="1:28" s="227" customFormat="1" ht="23.1" customHeight="1">
      <c r="A205" s="299"/>
      <c r="B205" s="294"/>
      <c r="C205" s="295"/>
      <c r="D205" s="296"/>
      <c r="E205" s="294"/>
      <c r="F205" s="294"/>
      <c r="G205" s="294"/>
      <c r="H205" s="297"/>
      <c r="I205" s="293"/>
      <c r="J205" s="293"/>
      <c r="K205" s="224"/>
      <c r="L205" s="224"/>
      <c r="M205" s="224"/>
      <c r="N205" s="224"/>
      <c r="O205" s="224"/>
      <c r="P205" s="185"/>
      <c r="Q205" s="225"/>
      <c r="R205" s="182" t="str">
        <f ca="1">IF(ISERROR($V205),"",OFFSET('Smelter Look-up'!$C$4,$V205-4,0)&amp;"")</f>
        <v/>
      </c>
      <c r="S205" s="181" t="str">
        <f t="shared" ca="1" si="32"/>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si="33"/>
        <v>0</v>
      </c>
      <c r="AB205" s="228" t="str">
        <f t="shared" si="34"/>
        <v/>
      </c>
    </row>
    <row r="206" spans="1:28" s="227" customFormat="1" ht="23.1" customHeight="1">
      <c r="A206" s="299"/>
      <c r="B206" s="294"/>
      <c r="C206" s="295"/>
      <c r="D206" s="296"/>
      <c r="E206" s="294"/>
      <c r="F206" s="294"/>
      <c r="G206" s="294"/>
      <c r="H206" s="297"/>
      <c r="I206" s="293"/>
      <c r="J206" s="293"/>
      <c r="K206" s="224"/>
      <c r="L206" s="224"/>
      <c r="M206" s="224"/>
      <c r="N206" s="224"/>
      <c r="O206" s="224"/>
      <c r="P206" s="185"/>
      <c r="Q206" s="225"/>
      <c r="R206" s="182" t="str">
        <f ca="1">IF(ISERROR($V206),"",OFFSET('Smelter Look-up'!$C$4,$V206-4,0)&amp;"")</f>
        <v/>
      </c>
      <c r="S206" s="181" t="str">
        <f t="shared" ca="1" si="32"/>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si="33"/>
        <v>0</v>
      </c>
      <c r="AB206" s="228" t="str">
        <f t="shared" si="34"/>
        <v/>
      </c>
    </row>
    <row r="207" spans="1:28" s="227" customFormat="1" ht="23.1" customHeight="1">
      <c r="A207" s="299"/>
      <c r="B207" s="294"/>
      <c r="C207" s="295"/>
      <c r="D207" s="296"/>
      <c r="E207" s="294"/>
      <c r="F207" s="294"/>
      <c r="G207" s="294"/>
      <c r="H207" s="297"/>
      <c r="I207" s="293"/>
      <c r="J207" s="293"/>
      <c r="K207" s="224"/>
      <c r="L207" s="224"/>
      <c r="M207" s="224"/>
      <c r="N207" s="224"/>
      <c r="O207" s="224"/>
      <c r="P207" s="185"/>
      <c r="Q207" s="225"/>
      <c r="R207" s="182" t="str">
        <f ca="1">IF(ISERROR($V207),"",OFFSET('Smelter Look-up'!$C$4,$V207-4,0)&amp;"")</f>
        <v/>
      </c>
      <c r="S207" s="181" t="str">
        <f t="shared" ca="1" si="32"/>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si="33"/>
        <v>0</v>
      </c>
      <c r="AB207" s="228" t="str">
        <f t="shared" si="34"/>
        <v/>
      </c>
    </row>
    <row r="208" spans="1:28" s="227" customFormat="1" ht="23.1" customHeight="1">
      <c r="A208" s="299"/>
      <c r="B208" s="294"/>
      <c r="C208" s="295"/>
      <c r="D208" s="296"/>
      <c r="E208" s="294"/>
      <c r="F208" s="294"/>
      <c r="G208" s="294"/>
      <c r="H208" s="297"/>
      <c r="I208" s="293"/>
      <c r="J208" s="293"/>
      <c r="K208" s="224"/>
      <c r="L208" s="224"/>
      <c r="M208" s="224"/>
      <c r="N208" s="224"/>
      <c r="O208" s="224"/>
      <c r="P208" s="185"/>
      <c r="Q208" s="225"/>
      <c r="R208" s="182" t="str">
        <f ca="1">IF(ISERROR($V208),"",OFFSET('Smelter Look-up'!$C$4,$V208-4,0)&amp;"")</f>
        <v/>
      </c>
      <c r="S208" s="181" t="str">
        <f t="shared" ca="1" si="3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33"/>
        <v>0</v>
      </c>
      <c r="AB208" s="228" t="str">
        <f t="shared" si="34"/>
        <v/>
      </c>
    </row>
    <row r="209" spans="1:28" s="227" customFormat="1" ht="23.1" customHeight="1">
      <c r="A209" s="299"/>
      <c r="B209" s="294"/>
      <c r="C209" s="295"/>
      <c r="D209" s="296"/>
      <c r="E209" s="294"/>
      <c r="F209" s="294"/>
      <c r="G209" s="294"/>
      <c r="H209" s="297"/>
      <c r="I209" s="293"/>
      <c r="J209" s="293"/>
      <c r="K209" s="224"/>
      <c r="L209" s="224"/>
      <c r="M209" s="224"/>
      <c r="N209" s="224"/>
      <c r="O209" s="224"/>
      <c r="P209" s="185"/>
      <c r="Q209" s="225"/>
      <c r="R209" s="182" t="str">
        <f ca="1">IF(ISERROR($V209),"",OFFSET('Smelter Look-up'!$C$4,$V209-4,0)&amp;"")</f>
        <v/>
      </c>
      <c r="S209" s="181" t="str">
        <f t="shared" ca="1" si="3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si="33"/>
        <v>0</v>
      </c>
      <c r="AB209" s="228" t="str">
        <f t="shared" si="34"/>
        <v/>
      </c>
    </row>
    <row r="210" spans="1:28" s="227" customFormat="1" ht="23.1" customHeight="1">
      <c r="A210" s="299"/>
      <c r="B210" s="294"/>
      <c r="C210" s="295"/>
      <c r="D210" s="296"/>
      <c r="E210" s="294"/>
      <c r="F210" s="294"/>
      <c r="G210" s="294"/>
      <c r="H210" s="297"/>
      <c r="I210" s="293"/>
      <c r="J210" s="293"/>
      <c r="K210" s="224"/>
      <c r="L210" s="224"/>
      <c r="M210" s="224"/>
      <c r="N210" s="224"/>
      <c r="O210" s="224"/>
      <c r="P210" s="185"/>
      <c r="Q210" s="225"/>
      <c r="R210" s="182" t="str">
        <f ca="1">IF(ISERROR($V210),"",OFFSET('Smelter Look-up'!$C$4,$V210-4,0)&amp;"")</f>
        <v/>
      </c>
      <c r="S210" s="181" t="str">
        <f t="shared" ca="1" si="3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si="33"/>
        <v>0</v>
      </c>
      <c r="AB210" s="228" t="str">
        <f t="shared" si="34"/>
        <v/>
      </c>
    </row>
    <row r="211" spans="1:28" s="227" customFormat="1" ht="23.1" customHeight="1">
      <c r="A211" s="299"/>
      <c r="B211" s="294"/>
      <c r="C211" s="295"/>
      <c r="D211" s="296"/>
      <c r="E211" s="294"/>
      <c r="F211" s="294"/>
      <c r="G211" s="294"/>
      <c r="H211" s="297"/>
      <c r="I211" s="293"/>
      <c r="J211" s="293"/>
      <c r="K211" s="224"/>
      <c r="L211" s="224"/>
      <c r="M211" s="224"/>
      <c r="N211" s="224"/>
      <c r="O211" s="224"/>
      <c r="P211" s="185"/>
      <c r="Q211" s="225"/>
      <c r="R211" s="182" t="str">
        <f ca="1">IF(ISERROR($V211),"",OFFSET('Smelter Look-up'!$C$4,$V211-4,0)&amp;"")</f>
        <v/>
      </c>
      <c r="S211" s="181" t="str">
        <f t="shared" ca="1" si="3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si="33"/>
        <v>0</v>
      </c>
      <c r="AB211" s="228" t="str">
        <f t="shared" si="34"/>
        <v/>
      </c>
    </row>
    <row r="212" spans="1:28" s="227" customFormat="1" ht="23.1" customHeight="1">
      <c r="A212" s="299"/>
      <c r="B212" s="294"/>
      <c r="C212" s="295"/>
      <c r="D212" s="296"/>
      <c r="E212" s="294"/>
      <c r="F212" s="294"/>
      <c r="G212" s="294"/>
      <c r="H212" s="297"/>
      <c r="I212" s="293"/>
      <c r="J212" s="293"/>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si="33"/>
        <v>0</v>
      </c>
      <c r="AB212" s="228" t="str">
        <f t="shared" si="34"/>
        <v/>
      </c>
    </row>
    <row r="213" spans="1:28" s="227" customFormat="1" ht="23.1" customHeight="1">
      <c r="A213" s="299"/>
      <c r="B213" s="294"/>
      <c r="C213" s="295"/>
      <c r="D213" s="296"/>
      <c r="E213" s="294"/>
      <c r="F213" s="294"/>
      <c r="G213" s="294"/>
      <c r="H213" s="297"/>
      <c r="I213" s="293"/>
      <c r="J213" s="293"/>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si="33"/>
        <v>0</v>
      </c>
      <c r="AB213" s="228" t="str">
        <f t="shared" si="34"/>
        <v/>
      </c>
    </row>
    <row r="214" spans="1:28" s="227" customFormat="1" ht="23.1" customHeight="1">
      <c r="A214" s="299"/>
      <c r="B214" s="294"/>
      <c r="C214" s="295"/>
      <c r="D214" s="296"/>
      <c r="E214" s="294"/>
      <c r="F214" s="294"/>
      <c r="G214" s="294"/>
      <c r="H214" s="297"/>
      <c r="I214" s="293"/>
      <c r="J214" s="293"/>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si="33"/>
        <v>0</v>
      </c>
      <c r="AB214" s="228" t="str">
        <f t="shared" si="34"/>
        <v/>
      </c>
    </row>
    <row r="215" spans="1:28" s="227" customFormat="1" ht="23.1" customHeight="1">
      <c r="A215" s="299"/>
      <c r="B215" s="294"/>
      <c r="C215" s="295"/>
      <c r="D215" s="296"/>
      <c r="E215" s="294"/>
      <c r="F215" s="294"/>
      <c r="G215" s="294"/>
      <c r="H215" s="297"/>
      <c r="I215" s="293"/>
      <c r="J215" s="293"/>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3"/>
        <v>0</v>
      </c>
      <c r="AB215" s="228" t="str">
        <f t="shared" si="34"/>
        <v/>
      </c>
    </row>
    <row r="216" spans="1:28" s="227" customFormat="1" ht="23.1" customHeight="1">
      <c r="A216" s="299"/>
      <c r="B216" s="294"/>
      <c r="C216" s="295"/>
      <c r="D216" s="296"/>
      <c r="E216" s="294"/>
      <c r="F216" s="294"/>
      <c r="G216" s="294"/>
      <c r="H216" s="297"/>
      <c r="I216" s="293"/>
      <c r="J216" s="293"/>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3"/>
        <v>0</v>
      </c>
      <c r="AB216" s="228" t="str">
        <f t="shared" si="34"/>
        <v/>
      </c>
    </row>
    <row r="217" spans="1:28" s="227" customFormat="1" ht="23.1" customHeight="1">
      <c r="A217" s="299"/>
      <c r="B217" s="294"/>
      <c r="C217" s="295"/>
      <c r="D217" s="296"/>
      <c r="E217" s="294"/>
      <c r="F217" s="294"/>
      <c r="G217" s="294"/>
      <c r="H217" s="297"/>
      <c r="I217" s="293"/>
      <c r="J217" s="293"/>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si="33"/>
        <v>0</v>
      </c>
      <c r="AB217" s="228" t="str">
        <f t="shared" si="34"/>
        <v/>
      </c>
    </row>
    <row r="218" spans="1:28" s="227" customFormat="1" ht="23.1" customHeight="1">
      <c r="A218" s="299"/>
      <c r="B218" s="294"/>
      <c r="C218" s="295"/>
      <c r="D218" s="296"/>
      <c r="E218" s="294"/>
      <c r="F218" s="294"/>
      <c r="G218" s="294"/>
      <c r="H218" s="297"/>
      <c r="I218" s="293"/>
      <c r="J218" s="293"/>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si="33"/>
        <v>0</v>
      </c>
      <c r="AB218" s="228" t="str">
        <f t="shared" si="34"/>
        <v/>
      </c>
    </row>
    <row r="219" spans="1:28" s="227" customFormat="1" ht="23.1" customHeight="1">
      <c r="A219" s="299"/>
      <c r="B219" s="294"/>
      <c r="C219" s="295"/>
      <c r="D219" s="296"/>
      <c r="E219" s="294"/>
      <c r="F219" s="294"/>
      <c r="G219" s="294"/>
      <c r="H219" s="297"/>
      <c r="I219" s="293"/>
      <c r="J219" s="293"/>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33"/>
        <v>0</v>
      </c>
      <c r="AB219" s="228" t="str">
        <f t="shared" si="34"/>
        <v/>
      </c>
    </row>
    <row r="220" spans="1:28" s="227" customFormat="1" ht="23.1" customHeight="1">
      <c r="A220" s="299"/>
      <c r="B220" s="294"/>
      <c r="C220" s="295"/>
      <c r="D220" s="296"/>
      <c r="E220" s="294"/>
      <c r="F220" s="294"/>
      <c r="G220" s="294"/>
      <c r="H220" s="297"/>
      <c r="I220" s="293"/>
      <c r="J220" s="293"/>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si="33"/>
        <v>0</v>
      </c>
      <c r="AB220" s="228" t="str">
        <f t="shared" si="34"/>
        <v/>
      </c>
    </row>
    <row r="221" spans="1:28" s="227" customFormat="1" ht="23.1" customHeight="1">
      <c r="A221" s="299"/>
      <c r="B221" s="294"/>
      <c r="C221" s="295"/>
      <c r="D221" s="296"/>
      <c r="E221" s="294"/>
      <c r="F221" s="294"/>
      <c r="G221" s="294"/>
      <c r="H221" s="297"/>
      <c r="I221" s="293"/>
      <c r="J221" s="293"/>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33"/>
        <v>0</v>
      </c>
      <c r="AB221" s="228" t="str">
        <f t="shared" si="34"/>
        <v/>
      </c>
    </row>
    <row r="222" spans="1:28" s="227" customFormat="1" ht="23.1" customHeight="1">
      <c r="A222" s="299"/>
      <c r="B222" s="294"/>
      <c r="C222" s="295"/>
      <c r="D222" s="296"/>
      <c r="E222" s="294"/>
      <c r="F222" s="294"/>
      <c r="G222" s="294"/>
      <c r="H222" s="297"/>
      <c r="I222" s="293"/>
      <c r="J222" s="293"/>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si="33"/>
        <v>0</v>
      </c>
      <c r="AB222" s="228" t="str">
        <f t="shared" si="34"/>
        <v/>
      </c>
    </row>
    <row r="223" spans="1:28" s="227" customFormat="1" ht="23.1" customHeight="1">
      <c r="A223" s="299"/>
      <c r="B223" s="294"/>
      <c r="C223" s="295"/>
      <c r="D223" s="296"/>
      <c r="E223" s="294"/>
      <c r="F223" s="294"/>
      <c r="G223" s="294"/>
      <c r="H223" s="297"/>
      <c r="I223" s="293"/>
      <c r="J223" s="293"/>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3"/>
        <v>0</v>
      </c>
      <c r="AB223" s="228" t="str">
        <f t="shared" si="34"/>
        <v/>
      </c>
    </row>
    <row r="224" spans="1:28" s="227" customFormat="1" ht="23.1" customHeight="1">
      <c r="A224" s="299"/>
      <c r="B224" s="294"/>
      <c r="C224" s="295"/>
      <c r="D224" s="296"/>
      <c r="E224" s="294"/>
      <c r="F224" s="294"/>
      <c r="G224" s="294"/>
      <c r="H224" s="297"/>
      <c r="I224" s="293"/>
      <c r="J224" s="293"/>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3"/>
        <v>0</v>
      </c>
      <c r="AB224" s="228" t="str">
        <f t="shared" si="34"/>
        <v/>
      </c>
    </row>
    <row r="225" spans="1:28" s="227" customFormat="1" ht="23.1" customHeight="1">
      <c r="A225" s="299"/>
      <c r="B225" s="294"/>
      <c r="C225" s="295"/>
      <c r="D225" s="296"/>
      <c r="E225" s="294"/>
      <c r="F225" s="294"/>
      <c r="G225" s="294"/>
      <c r="H225" s="297"/>
      <c r="I225" s="293"/>
      <c r="J225" s="293"/>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si="33"/>
        <v>0</v>
      </c>
      <c r="AB225" s="228" t="str">
        <f t="shared" si="34"/>
        <v/>
      </c>
    </row>
    <row r="226" spans="1:28" s="227" customFormat="1" ht="23.1" customHeight="1">
      <c r="A226" s="299"/>
      <c r="B226" s="294"/>
      <c r="C226" s="295"/>
      <c r="D226" s="296"/>
      <c r="E226" s="294"/>
      <c r="F226" s="294"/>
      <c r="G226" s="294"/>
      <c r="H226" s="297"/>
      <c r="I226" s="293"/>
      <c r="J226" s="293"/>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3"/>
        <v>0</v>
      </c>
      <c r="AB226" s="228" t="str">
        <f t="shared" si="34"/>
        <v/>
      </c>
    </row>
    <row r="227" spans="1:28" s="227" customFormat="1" ht="23.1" customHeight="1">
      <c r="A227" s="299"/>
      <c r="B227" s="294"/>
      <c r="C227" s="295"/>
      <c r="D227" s="296"/>
      <c r="E227" s="294"/>
      <c r="F227" s="294"/>
      <c r="G227" s="294"/>
      <c r="H227" s="297"/>
      <c r="I227" s="293"/>
      <c r="J227" s="293"/>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3"/>
        <v>0</v>
      </c>
      <c r="AB227" s="228" t="str">
        <f t="shared" si="34"/>
        <v/>
      </c>
    </row>
    <row r="228" spans="1:28" s="227" customFormat="1" ht="23.1" customHeight="1">
      <c r="A228" s="299"/>
      <c r="B228" s="294"/>
      <c r="C228" s="295"/>
      <c r="D228" s="296"/>
      <c r="E228" s="294"/>
      <c r="F228" s="294"/>
      <c r="G228" s="294"/>
      <c r="H228" s="297"/>
      <c r="I228" s="293"/>
      <c r="J228" s="293"/>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3"/>
        <v>0</v>
      </c>
      <c r="AB228" s="228" t="str">
        <f t="shared" si="34"/>
        <v/>
      </c>
    </row>
    <row r="229" spans="1:28" s="227" customFormat="1" ht="23.1" customHeight="1">
      <c r="A229" s="299"/>
      <c r="B229" s="294"/>
      <c r="C229" s="295"/>
      <c r="D229" s="296"/>
      <c r="E229" s="294"/>
      <c r="F229" s="294"/>
      <c r="G229" s="294"/>
      <c r="H229" s="297"/>
      <c r="I229" s="293"/>
      <c r="J229" s="293"/>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si="33"/>
        <v>0</v>
      </c>
      <c r="AB229" s="228" t="str">
        <f t="shared" si="34"/>
        <v/>
      </c>
    </row>
    <row r="230" spans="1:28" s="227" customFormat="1" ht="23.1" customHeight="1">
      <c r="A230" s="299"/>
      <c r="B230" s="294"/>
      <c r="C230" s="295"/>
      <c r="D230" s="296"/>
      <c r="E230" s="294"/>
      <c r="F230" s="294"/>
      <c r="G230" s="294"/>
      <c r="H230" s="297"/>
      <c r="I230" s="293"/>
      <c r="J230" s="293"/>
      <c r="K230" s="224"/>
      <c r="L230" s="224"/>
      <c r="M230" s="224"/>
      <c r="N230" s="224"/>
      <c r="O230" s="224"/>
      <c r="P230" s="185"/>
      <c r="Q230" s="225"/>
      <c r="R230" s="182" t="str">
        <f ca="1">IF(ISERROR($V230),"",OFFSET('Smelter Look-up'!$C$4,$V230-4,0)&amp;"")</f>
        <v/>
      </c>
      <c r="S230" s="181" t="str">
        <f t="shared" ref="S230:S260" ca="1" si="35">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si="36">IF(AND(C230="Smelter not listed",OR(LEN(D230)=0,LEN(E230)=0)),1,0)</f>
        <v>0</v>
      </c>
      <c r="AB230" s="228" t="str">
        <f t="shared" ref="AB230:AB260" si="37">B230&amp;C230</f>
        <v/>
      </c>
    </row>
    <row r="231" spans="1:28" s="227" customFormat="1" ht="23.1" customHeight="1">
      <c r="A231" s="299"/>
      <c r="B231" s="294"/>
      <c r="C231" s="295"/>
      <c r="D231" s="296"/>
      <c r="E231" s="294"/>
      <c r="F231" s="294"/>
      <c r="G231" s="294"/>
      <c r="H231" s="297"/>
      <c r="I231" s="293"/>
      <c r="J231" s="293"/>
      <c r="K231" s="224"/>
      <c r="L231" s="224"/>
      <c r="M231" s="224"/>
      <c r="N231" s="224"/>
      <c r="O231" s="224"/>
      <c r="P231" s="185"/>
      <c r="Q231" s="225"/>
      <c r="R231" s="182" t="str">
        <f ca="1">IF(ISERROR($V231),"",OFFSET('Smelter Look-up'!$C$4,$V231-4,0)&amp;"")</f>
        <v/>
      </c>
      <c r="S231" s="181" t="str">
        <f t="shared" ca="1" si="3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si="36"/>
        <v>0</v>
      </c>
      <c r="AB231" s="228" t="str">
        <f t="shared" si="37"/>
        <v/>
      </c>
    </row>
    <row r="232" spans="1:28" s="227" customFormat="1" ht="23.1" customHeight="1">
      <c r="A232" s="299"/>
      <c r="B232" s="294"/>
      <c r="C232" s="295"/>
      <c r="D232" s="296"/>
      <c r="E232" s="294"/>
      <c r="F232" s="294"/>
      <c r="G232" s="294"/>
      <c r="H232" s="297"/>
      <c r="I232" s="293"/>
      <c r="J232" s="293"/>
      <c r="K232" s="224"/>
      <c r="L232" s="224"/>
      <c r="M232" s="224"/>
      <c r="N232" s="224"/>
      <c r="O232" s="224"/>
      <c r="P232" s="185"/>
      <c r="Q232" s="225"/>
      <c r="R232" s="182" t="str">
        <f ca="1">IF(ISERROR($V232),"",OFFSET('Smelter Look-up'!$C$4,$V232-4,0)&amp;"")</f>
        <v/>
      </c>
      <c r="S232" s="181" t="str">
        <f t="shared" ca="1" si="3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36"/>
        <v>0</v>
      </c>
      <c r="AB232" s="228" t="str">
        <f t="shared" si="37"/>
        <v/>
      </c>
    </row>
    <row r="233" spans="1:28" s="227" customFormat="1" ht="23.1" customHeight="1">
      <c r="A233" s="299"/>
      <c r="B233" s="294"/>
      <c r="C233" s="295"/>
      <c r="D233" s="296"/>
      <c r="E233" s="294"/>
      <c r="F233" s="294"/>
      <c r="G233" s="294"/>
      <c r="H233" s="297"/>
      <c r="I233" s="293"/>
      <c r="J233" s="293"/>
      <c r="K233" s="224"/>
      <c r="L233" s="224"/>
      <c r="M233" s="224"/>
      <c r="N233" s="224"/>
      <c r="O233" s="224"/>
      <c r="P233" s="185"/>
      <c r="Q233" s="225"/>
      <c r="R233" s="182" t="str">
        <f ca="1">IF(ISERROR($V233),"",OFFSET('Smelter Look-up'!$C$4,$V233-4,0)&amp;"")</f>
        <v/>
      </c>
      <c r="S233" s="181" t="str">
        <f t="shared" ca="1" si="3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36"/>
        <v>0</v>
      </c>
      <c r="AB233" s="228" t="str">
        <f t="shared" si="37"/>
        <v/>
      </c>
    </row>
    <row r="234" spans="1:28" s="227" customFormat="1" ht="23.1" customHeight="1">
      <c r="A234" s="299"/>
      <c r="B234" s="294"/>
      <c r="C234" s="295"/>
      <c r="D234" s="296"/>
      <c r="E234" s="294"/>
      <c r="F234" s="294"/>
      <c r="G234" s="294"/>
      <c r="H234" s="297"/>
      <c r="I234" s="293"/>
      <c r="J234" s="293"/>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si="36"/>
        <v>0</v>
      </c>
      <c r="AB234" s="228" t="str">
        <f t="shared" si="37"/>
        <v/>
      </c>
    </row>
    <row r="235" spans="1:28" s="227" customFormat="1" ht="23.1" customHeight="1">
      <c r="A235" s="299"/>
      <c r="B235" s="294"/>
      <c r="C235" s="295"/>
      <c r="D235" s="296"/>
      <c r="E235" s="294"/>
      <c r="F235" s="294"/>
      <c r="G235" s="294"/>
      <c r="H235" s="297"/>
      <c r="I235" s="293"/>
      <c r="J235" s="293"/>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6"/>
        <v>0</v>
      </c>
      <c r="AB235" s="228" t="str">
        <f t="shared" si="37"/>
        <v/>
      </c>
    </row>
    <row r="236" spans="1:28" s="227" customFormat="1" ht="23.1" customHeight="1">
      <c r="A236" s="299"/>
      <c r="B236" s="294"/>
      <c r="C236" s="295"/>
      <c r="D236" s="296"/>
      <c r="E236" s="294"/>
      <c r="F236" s="294"/>
      <c r="G236" s="294"/>
      <c r="H236" s="297"/>
      <c r="I236" s="293"/>
      <c r="J236" s="293"/>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si="36"/>
        <v>0</v>
      </c>
      <c r="AB236" s="228" t="str">
        <f t="shared" si="37"/>
        <v/>
      </c>
    </row>
    <row r="237" spans="1:28" s="227" customFormat="1" ht="23.1" customHeight="1">
      <c r="A237" s="299"/>
      <c r="B237" s="294"/>
      <c r="C237" s="295"/>
      <c r="D237" s="296"/>
      <c r="E237" s="294"/>
      <c r="F237" s="294"/>
      <c r="G237" s="294"/>
      <c r="H237" s="297"/>
      <c r="I237" s="293"/>
      <c r="J237" s="293"/>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36"/>
        <v>0</v>
      </c>
      <c r="AB237" s="228" t="str">
        <f t="shared" si="37"/>
        <v/>
      </c>
    </row>
    <row r="238" spans="1:28" s="227" customFormat="1" ht="23.1" customHeight="1">
      <c r="A238" s="299"/>
      <c r="B238" s="294"/>
      <c r="C238" s="295"/>
      <c r="D238" s="296"/>
      <c r="E238" s="294"/>
      <c r="F238" s="294"/>
      <c r="G238" s="294"/>
      <c r="H238" s="297"/>
      <c r="I238" s="293"/>
      <c r="J238" s="293"/>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6"/>
        <v>0</v>
      </c>
      <c r="AB238" s="228" t="str">
        <f t="shared" si="37"/>
        <v/>
      </c>
    </row>
    <row r="239" spans="1:28" s="227" customFormat="1" ht="23.1" customHeight="1">
      <c r="A239" s="299"/>
      <c r="B239" s="294"/>
      <c r="C239" s="295"/>
      <c r="D239" s="296"/>
      <c r="E239" s="294"/>
      <c r="F239" s="294"/>
      <c r="G239" s="294"/>
      <c r="H239" s="297"/>
      <c r="I239" s="293"/>
      <c r="J239" s="293"/>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6"/>
        <v>0</v>
      </c>
      <c r="AB239" s="228" t="str">
        <f t="shared" si="37"/>
        <v/>
      </c>
    </row>
    <row r="240" spans="1:28" s="227" customFormat="1" ht="23.1" customHeight="1">
      <c r="A240" s="299"/>
      <c r="B240" s="294"/>
      <c r="C240" s="295"/>
      <c r="D240" s="296"/>
      <c r="E240" s="294"/>
      <c r="F240" s="294"/>
      <c r="G240" s="294"/>
      <c r="H240" s="297"/>
      <c r="I240" s="293"/>
      <c r="J240" s="293"/>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si="36"/>
        <v>0</v>
      </c>
      <c r="AB240" s="228" t="str">
        <f t="shared" si="37"/>
        <v/>
      </c>
    </row>
    <row r="241" spans="1:28" s="227" customFormat="1" ht="23.1" customHeight="1">
      <c r="A241" s="299"/>
      <c r="B241" s="294"/>
      <c r="C241" s="295"/>
      <c r="D241" s="296"/>
      <c r="E241" s="294"/>
      <c r="F241" s="294"/>
      <c r="G241" s="294"/>
      <c r="H241" s="297"/>
      <c r="I241" s="293"/>
      <c r="J241" s="293"/>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6"/>
        <v>0</v>
      </c>
      <c r="AB241" s="228" t="str">
        <f t="shared" si="37"/>
        <v/>
      </c>
    </row>
    <row r="242" spans="1:28" s="227" customFormat="1" ht="23.1" customHeight="1">
      <c r="A242" s="299"/>
      <c r="B242" s="294"/>
      <c r="C242" s="295"/>
      <c r="D242" s="296"/>
      <c r="E242" s="294"/>
      <c r="F242" s="294"/>
      <c r="G242" s="294"/>
      <c r="H242" s="297"/>
      <c r="I242" s="293"/>
      <c r="J242" s="293"/>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6"/>
        <v>0</v>
      </c>
      <c r="AB242" s="228" t="str">
        <f t="shared" si="37"/>
        <v/>
      </c>
    </row>
    <row r="243" spans="1:28" s="227" customFormat="1" ht="23.1" customHeight="1">
      <c r="A243" s="299"/>
      <c r="B243" s="294"/>
      <c r="C243" s="295"/>
      <c r="D243" s="296"/>
      <c r="E243" s="294"/>
      <c r="F243" s="294"/>
      <c r="G243" s="294"/>
      <c r="H243" s="297"/>
      <c r="I243" s="293"/>
      <c r="J243" s="293"/>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si="36"/>
        <v>0</v>
      </c>
      <c r="AB243" s="228" t="str">
        <f t="shared" si="37"/>
        <v/>
      </c>
    </row>
    <row r="244" spans="1:28" s="227" customFormat="1" ht="23.1" customHeight="1">
      <c r="A244" s="299"/>
      <c r="B244" s="294"/>
      <c r="C244" s="295"/>
      <c r="D244" s="296"/>
      <c r="E244" s="294"/>
      <c r="F244" s="294"/>
      <c r="G244" s="294"/>
      <c r="H244" s="297"/>
      <c r="I244" s="293"/>
      <c r="J244" s="293"/>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si="36"/>
        <v>0</v>
      </c>
      <c r="AB244" s="228" t="str">
        <f t="shared" si="37"/>
        <v/>
      </c>
    </row>
    <row r="245" spans="1:28" s="227" customFormat="1" ht="23.1" customHeight="1">
      <c r="A245" s="299"/>
      <c r="B245" s="294"/>
      <c r="C245" s="295"/>
      <c r="D245" s="296"/>
      <c r="E245" s="294"/>
      <c r="F245" s="294"/>
      <c r="G245" s="294"/>
      <c r="H245" s="297"/>
      <c r="I245" s="293"/>
      <c r="J245" s="293"/>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6"/>
        <v>0</v>
      </c>
      <c r="AB245" s="228" t="str">
        <f t="shared" si="37"/>
        <v/>
      </c>
    </row>
    <row r="246" spans="1:28" s="227" customFormat="1" ht="23.1" customHeight="1">
      <c r="A246" s="299"/>
      <c r="B246" s="294"/>
      <c r="C246" s="295"/>
      <c r="D246" s="296"/>
      <c r="E246" s="294"/>
      <c r="F246" s="294"/>
      <c r="G246" s="294"/>
      <c r="H246" s="297"/>
      <c r="I246" s="293"/>
      <c r="J246" s="293"/>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si="36"/>
        <v>0</v>
      </c>
      <c r="AB246" s="228" t="str">
        <f t="shared" si="37"/>
        <v/>
      </c>
    </row>
    <row r="247" spans="1:28" s="227" customFormat="1" ht="23.1" customHeight="1">
      <c r="A247" s="299"/>
      <c r="B247" s="294"/>
      <c r="C247" s="295"/>
      <c r="D247" s="296"/>
      <c r="E247" s="294"/>
      <c r="F247" s="294"/>
      <c r="G247" s="294"/>
      <c r="H247" s="297"/>
      <c r="I247" s="293"/>
      <c r="J247" s="293"/>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6"/>
        <v>0</v>
      </c>
      <c r="AB247" s="228" t="str">
        <f t="shared" si="37"/>
        <v/>
      </c>
    </row>
    <row r="248" spans="1:28" s="227" customFormat="1" ht="23.1" customHeight="1">
      <c r="A248" s="299"/>
      <c r="B248" s="294"/>
      <c r="C248" s="295"/>
      <c r="D248" s="296"/>
      <c r="E248" s="294"/>
      <c r="F248" s="294"/>
      <c r="G248" s="294"/>
      <c r="H248" s="297"/>
      <c r="I248" s="293"/>
      <c r="J248" s="293"/>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si="36"/>
        <v>0</v>
      </c>
      <c r="AB248" s="228" t="str">
        <f t="shared" si="37"/>
        <v/>
      </c>
    </row>
    <row r="249" spans="1:28" s="227" customFormat="1" ht="23.1" customHeight="1">
      <c r="A249" s="299"/>
      <c r="B249" s="294"/>
      <c r="C249" s="295"/>
      <c r="D249" s="296"/>
      <c r="E249" s="294"/>
      <c r="F249" s="294"/>
      <c r="G249" s="294"/>
      <c r="H249" s="297"/>
      <c r="I249" s="293"/>
      <c r="J249" s="293"/>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si="36"/>
        <v>0</v>
      </c>
      <c r="AB249" s="228" t="str">
        <f t="shared" si="37"/>
        <v/>
      </c>
    </row>
    <row r="250" spans="1:28" s="227" customFormat="1" ht="23.1" customHeight="1">
      <c r="A250" s="299"/>
      <c r="B250" s="294"/>
      <c r="C250" s="295"/>
      <c r="D250" s="296"/>
      <c r="E250" s="294"/>
      <c r="F250" s="294"/>
      <c r="G250" s="294"/>
      <c r="H250" s="297"/>
      <c r="I250" s="293"/>
      <c r="J250" s="293"/>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6"/>
        <v>0</v>
      </c>
      <c r="AB250" s="228" t="str">
        <f t="shared" si="37"/>
        <v/>
      </c>
    </row>
    <row r="251" spans="1:28" s="227" customFormat="1" ht="23.1" customHeight="1">
      <c r="A251" s="299"/>
      <c r="B251" s="294"/>
      <c r="C251" s="295"/>
      <c r="D251" s="296"/>
      <c r="E251" s="294"/>
      <c r="F251" s="294"/>
      <c r="G251" s="294"/>
      <c r="H251" s="297"/>
      <c r="I251" s="293"/>
      <c r="J251" s="293"/>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6"/>
        <v>0</v>
      </c>
      <c r="AB251" s="228" t="str">
        <f t="shared" si="37"/>
        <v/>
      </c>
    </row>
    <row r="252" spans="1:28" s="227" customFormat="1" ht="23.1" customHeight="1">
      <c r="A252" s="299"/>
      <c r="B252" s="294"/>
      <c r="C252" s="295"/>
      <c r="D252" s="296"/>
      <c r="E252" s="294"/>
      <c r="F252" s="294"/>
      <c r="G252" s="294"/>
      <c r="H252" s="297"/>
      <c r="I252" s="293"/>
      <c r="J252" s="293"/>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si="36"/>
        <v>0</v>
      </c>
      <c r="AB252" s="228" t="str">
        <f t="shared" si="37"/>
        <v/>
      </c>
    </row>
    <row r="253" spans="1:28" s="227" customFormat="1" ht="23.1" customHeight="1">
      <c r="A253" s="299"/>
      <c r="B253" s="294"/>
      <c r="C253" s="295"/>
      <c r="D253" s="296"/>
      <c r="E253" s="294"/>
      <c r="F253" s="294"/>
      <c r="G253" s="294"/>
      <c r="H253" s="297"/>
      <c r="I253" s="293"/>
      <c r="J253" s="293"/>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si="36"/>
        <v>0</v>
      </c>
      <c r="AB253" s="228" t="str">
        <f t="shared" si="37"/>
        <v/>
      </c>
    </row>
    <row r="254" spans="1:28" s="227" customFormat="1" ht="23.1" customHeight="1">
      <c r="A254" s="299"/>
      <c r="B254" s="294"/>
      <c r="C254" s="295"/>
      <c r="D254" s="296"/>
      <c r="E254" s="294"/>
      <c r="F254" s="294"/>
      <c r="G254" s="294"/>
      <c r="H254" s="297"/>
      <c r="I254" s="293"/>
      <c r="J254" s="293"/>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6"/>
        <v>0</v>
      </c>
      <c r="AB254" s="228" t="str">
        <f t="shared" si="37"/>
        <v/>
      </c>
    </row>
    <row r="255" spans="1:28" s="227" customFormat="1" ht="23.1" customHeight="1">
      <c r="A255" s="299"/>
      <c r="B255" s="294"/>
      <c r="C255" s="295"/>
      <c r="D255" s="296"/>
      <c r="E255" s="294"/>
      <c r="F255" s="294"/>
      <c r="G255" s="294"/>
      <c r="H255" s="297"/>
      <c r="I255" s="293"/>
      <c r="J255" s="293"/>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6"/>
        <v>0</v>
      </c>
      <c r="AB255" s="228" t="str">
        <f t="shared" si="37"/>
        <v/>
      </c>
    </row>
    <row r="256" spans="1:28" s="227" customFormat="1" ht="23.1" customHeight="1">
      <c r="A256" s="299"/>
      <c r="B256" s="294"/>
      <c r="C256" s="295"/>
      <c r="D256" s="296"/>
      <c r="E256" s="294"/>
      <c r="F256" s="294"/>
      <c r="G256" s="294"/>
      <c r="H256" s="297"/>
      <c r="I256" s="293"/>
      <c r="J256" s="293"/>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6"/>
        <v>0</v>
      </c>
      <c r="AB256" s="228" t="str">
        <f t="shared" si="37"/>
        <v/>
      </c>
    </row>
    <row r="257" spans="1:28" s="227" customFormat="1" ht="23.1" customHeight="1">
      <c r="A257" s="299"/>
      <c r="B257" s="294"/>
      <c r="C257" s="295"/>
      <c r="D257" s="296"/>
      <c r="E257" s="294"/>
      <c r="F257" s="294"/>
      <c r="G257" s="294"/>
      <c r="H257" s="297"/>
      <c r="I257" s="293"/>
      <c r="J257" s="293"/>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6"/>
        <v>0</v>
      </c>
      <c r="AB257" s="228" t="str">
        <f t="shared" si="37"/>
        <v/>
      </c>
    </row>
    <row r="258" spans="1:28" s="227" customFormat="1" ht="23.1" customHeight="1">
      <c r="A258" s="299"/>
      <c r="B258" s="294"/>
      <c r="C258" s="295"/>
      <c r="D258" s="296"/>
      <c r="E258" s="294"/>
      <c r="F258" s="294"/>
      <c r="G258" s="294"/>
      <c r="H258" s="297"/>
      <c r="I258" s="293"/>
      <c r="J258" s="293"/>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si="36"/>
        <v>0</v>
      </c>
      <c r="AB258" s="228" t="str">
        <f t="shared" si="37"/>
        <v/>
      </c>
    </row>
    <row r="259" spans="1:28" s="227" customFormat="1" ht="23.1" customHeight="1">
      <c r="A259" s="299"/>
      <c r="B259" s="294"/>
      <c r="C259" s="295"/>
      <c r="D259" s="296"/>
      <c r="E259" s="294"/>
      <c r="F259" s="294"/>
      <c r="G259" s="294"/>
      <c r="H259" s="297"/>
      <c r="I259" s="293"/>
      <c r="J259" s="293"/>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6"/>
        <v>0</v>
      </c>
      <c r="AB259" s="228" t="str">
        <f t="shared" si="37"/>
        <v/>
      </c>
    </row>
    <row r="260" spans="1:28" s="227" customFormat="1" ht="23.1" customHeight="1">
      <c r="A260" s="299"/>
      <c r="B260" s="294"/>
      <c r="C260" s="295"/>
      <c r="D260" s="296"/>
      <c r="E260" s="294"/>
      <c r="F260" s="294"/>
      <c r="G260" s="294"/>
      <c r="H260" s="297"/>
      <c r="I260" s="293"/>
      <c r="J260" s="293"/>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si="36"/>
        <v>0</v>
      </c>
      <c r="AB260" s="228" t="str">
        <f t="shared" si="37"/>
        <v/>
      </c>
    </row>
    <row r="261" spans="1:28" s="227" customFormat="1" ht="23.1" customHeight="1">
      <c r="A261" s="299"/>
      <c r="B261" s="294"/>
      <c r="C261" s="295"/>
      <c r="D261" s="296"/>
      <c r="E261" s="294"/>
      <c r="F261" s="294"/>
      <c r="G261" s="294"/>
      <c r="H261" s="297"/>
      <c r="I261" s="293"/>
      <c r="J261" s="293"/>
      <c r="K261" s="224"/>
      <c r="L261" s="224"/>
      <c r="M261" s="224"/>
      <c r="N261" s="224"/>
      <c r="O261" s="224"/>
      <c r="P261" s="185"/>
      <c r="Q261" s="225"/>
      <c r="R261" s="182" t="str">
        <f ca="1">IF(ISERROR($V261),"",OFFSET('Smelter Look-up'!$C$4,$V261-4,0)&amp;"")</f>
        <v/>
      </c>
      <c r="S261" s="181" t="str">
        <f t="shared" ref="S261"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si="39">IF(AND(C261="Smelter not listed",OR(LEN(D261)=0,LEN(E261)=0)),1,0)</f>
        <v>0</v>
      </c>
      <c r="AB261" s="228" t="str">
        <f t="shared" ref="AB261" si="40">B261&amp;C261</f>
        <v/>
      </c>
    </row>
    <row r="262" spans="1:28" s="227" customFormat="1" ht="23.1" customHeight="1">
      <c r="A262" s="299"/>
      <c r="B262" s="294"/>
      <c r="C262" s="295"/>
      <c r="D262" s="296"/>
      <c r="E262" s="294"/>
      <c r="F262" s="294"/>
      <c r="G262" s="294"/>
      <c r="H262" s="297"/>
      <c r="I262" s="293"/>
      <c r="J262" s="293"/>
      <c r="K262" s="224"/>
      <c r="L262" s="224"/>
      <c r="M262" s="224"/>
      <c r="N262" s="224"/>
      <c r="O262" s="224"/>
      <c r="P262" s="185"/>
      <c r="Q262" s="225"/>
      <c r="R262" s="182" t="str">
        <f ca="1">IF(ISERROR($V262),"",OFFSET('Smelter Look-up'!$C$4,$V262-4,0)&amp;"")</f>
        <v/>
      </c>
      <c r="S262" s="181" t="str">
        <f t="shared" ref="S262:S293" ca="1" si="41">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si="42">IF(AND(C262="Smelter not listed",OR(LEN(D262)=0,LEN(E262)=0)),1,0)</f>
        <v>0</v>
      </c>
      <c r="AB262" s="228" t="str">
        <f t="shared" ref="AB262:AB293" si="43">B262&amp;C262</f>
        <v/>
      </c>
    </row>
    <row r="263" spans="1:28" s="227" customFormat="1" ht="23.1" customHeight="1">
      <c r="A263" s="299"/>
      <c r="B263" s="294"/>
      <c r="C263" s="295"/>
      <c r="D263" s="296"/>
      <c r="E263" s="294"/>
      <c r="F263" s="294"/>
      <c r="G263" s="294"/>
      <c r="H263" s="297"/>
      <c r="I263" s="293"/>
      <c r="J263" s="293"/>
      <c r="K263" s="224"/>
      <c r="L263" s="224"/>
      <c r="M263" s="224"/>
      <c r="N263" s="224"/>
      <c r="O263" s="224"/>
      <c r="P263" s="185"/>
      <c r="Q263" s="225"/>
      <c r="R263" s="182" t="str">
        <f ca="1">IF(ISERROR($V263),"",OFFSET('Smelter Look-up'!$C$4,$V263-4,0)&amp;"")</f>
        <v/>
      </c>
      <c r="S263" s="181" t="str">
        <f t="shared" ca="1" si="4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42"/>
        <v>0</v>
      </c>
      <c r="AB263" s="228" t="str">
        <f t="shared" si="43"/>
        <v/>
      </c>
    </row>
    <row r="264" spans="1:28" s="227" customFormat="1" ht="23.1" customHeight="1">
      <c r="A264" s="299"/>
      <c r="B264" s="294"/>
      <c r="C264" s="295"/>
      <c r="D264" s="296"/>
      <c r="E264" s="294"/>
      <c r="F264" s="294"/>
      <c r="G264" s="294"/>
      <c r="H264" s="297"/>
      <c r="I264" s="293"/>
      <c r="J264" s="293"/>
      <c r="K264" s="224"/>
      <c r="L264" s="224"/>
      <c r="M264" s="224"/>
      <c r="N264" s="224"/>
      <c r="O264" s="224"/>
      <c r="P264" s="185"/>
      <c r="Q264" s="225"/>
      <c r="R264" s="182" t="str">
        <f ca="1">IF(ISERROR($V264),"",OFFSET('Smelter Look-up'!$C$4,$V264-4,0)&amp;"")</f>
        <v/>
      </c>
      <c r="S264" s="181" t="str">
        <f t="shared" ca="1" si="4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si="42"/>
        <v>0</v>
      </c>
      <c r="AB264" s="228" t="str">
        <f t="shared" si="43"/>
        <v/>
      </c>
    </row>
    <row r="265" spans="1:28" s="227" customFormat="1" ht="23.1" customHeight="1">
      <c r="A265" s="299"/>
      <c r="B265" s="294"/>
      <c r="C265" s="295"/>
      <c r="D265" s="296"/>
      <c r="E265" s="294"/>
      <c r="F265" s="294"/>
      <c r="G265" s="294"/>
      <c r="H265" s="297"/>
      <c r="I265" s="293"/>
      <c r="J265" s="293"/>
      <c r="K265" s="224"/>
      <c r="L265" s="224"/>
      <c r="M265" s="224"/>
      <c r="N265" s="224"/>
      <c r="O265" s="224"/>
      <c r="P265" s="185"/>
      <c r="Q265" s="225"/>
      <c r="R265" s="182" t="str">
        <f ca="1">IF(ISERROR($V265),"",OFFSET('Smelter Look-up'!$C$4,$V265-4,0)&amp;"")</f>
        <v/>
      </c>
      <c r="S265" s="181" t="str">
        <f t="shared" ca="1" si="4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si="42"/>
        <v>0</v>
      </c>
      <c r="AB265" s="228" t="str">
        <f t="shared" si="43"/>
        <v/>
      </c>
    </row>
    <row r="266" spans="1:28" s="227" customFormat="1" ht="23.1" customHeight="1">
      <c r="A266" s="299"/>
      <c r="B266" s="294"/>
      <c r="C266" s="295"/>
      <c r="D266" s="296"/>
      <c r="E266" s="294"/>
      <c r="F266" s="294"/>
      <c r="G266" s="294"/>
      <c r="H266" s="297"/>
      <c r="I266" s="293"/>
      <c r="J266" s="293"/>
      <c r="K266" s="224"/>
      <c r="L266" s="224"/>
      <c r="M266" s="224"/>
      <c r="N266" s="224"/>
      <c r="O266" s="224"/>
      <c r="P266" s="185"/>
      <c r="Q266" s="225"/>
      <c r="R266" s="182" t="str">
        <f ca="1">IF(ISERROR($V266),"",OFFSET('Smelter Look-up'!$C$4,$V266-4,0)&amp;"")</f>
        <v/>
      </c>
      <c r="S266" s="181" t="str">
        <f t="shared" ca="1" si="4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si="42"/>
        <v>0</v>
      </c>
      <c r="AB266" s="228" t="str">
        <f t="shared" si="43"/>
        <v/>
      </c>
    </row>
    <row r="267" spans="1:28" s="227" customFormat="1" ht="23.1" customHeight="1">
      <c r="A267" s="299"/>
      <c r="B267" s="294"/>
      <c r="C267" s="295"/>
      <c r="D267" s="296"/>
      <c r="E267" s="294"/>
      <c r="F267" s="294"/>
      <c r="G267" s="294"/>
      <c r="H267" s="297"/>
      <c r="I267" s="293"/>
      <c r="J267" s="293"/>
      <c r="K267" s="224"/>
      <c r="L267" s="224"/>
      <c r="M267" s="224"/>
      <c r="N267" s="224"/>
      <c r="O267" s="224"/>
      <c r="P267" s="185"/>
      <c r="Q267" s="225"/>
      <c r="R267" s="182" t="str">
        <f ca="1">IF(ISERROR($V267),"",OFFSET('Smelter Look-up'!$C$4,$V267-4,0)&amp;"")</f>
        <v/>
      </c>
      <c r="S267" s="181" t="str">
        <f t="shared" ca="1" si="4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42"/>
        <v>0</v>
      </c>
      <c r="AB267" s="228" t="str">
        <f t="shared" si="43"/>
        <v/>
      </c>
    </row>
    <row r="268" spans="1:28" s="227" customFormat="1" ht="23.1" customHeight="1">
      <c r="A268" s="299"/>
      <c r="B268" s="294"/>
      <c r="C268" s="295"/>
      <c r="D268" s="296"/>
      <c r="E268" s="294"/>
      <c r="F268" s="294"/>
      <c r="G268" s="294"/>
      <c r="H268" s="297"/>
      <c r="I268" s="293"/>
      <c r="J268" s="293"/>
      <c r="K268" s="224"/>
      <c r="L268" s="224"/>
      <c r="M268" s="224"/>
      <c r="N268" s="224"/>
      <c r="O268" s="224"/>
      <c r="P268" s="185"/>
      <c r="Q268" s="225"/>
      <c r="R268" s="182" t="str">
        <f ca="1">IF(ISERROR($V268),"",OFFSET('Smelter Look-up'!$C$4,$V268-4,0)&amp;"")</f>
        <v/>
      </c>
      <c r="S268" s="181" t="str">
        <f t="shared" ca="1" si="4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si="42"/>
        <v>0</v>
      </c>
      <c r="AB268" s="228" t="str">
        <f t="shared" si="43"/>
        <v/>
      </c>
    </row>
    <row r="269" spans="1:28" s="227" customFormat="1" ht="23.1" customHeight="1">
      <c r="A269" s="299"/>
      <c r="B269" s="294"/>
      <c r="C269" s="295"/>
      <c r="D269" s="296"/>
      <c r="E269" s="294"/>
      <c r="F269" s="294"/>
      <c r="G269" s="294"/>
      <c r="H269" s="297"/>
      <c r="I269" s="293"/>
      <c r="J269" s="293"/>
      <c r="K269" s="224"/>
      <c r="L269" s="224"/>
      <c r="M269" s="224"/>
      <c r="N269" s="224"/>
      <c r="O269" s="224"/>
      <c r="P269" s="185"/>
      <c r="Q269" s="225"/>
      <c r="R269" s="182" t="str">
        <f ca="1">IF(ISERROR($V269),"",OFFSET('Smelter Look-up'!$C$4,$V269-4,0)&amp;"")</f>
        <v/>
      </c>
      <c r="S269" s="181" t="str">
        <f t="shared" ca="1" si="4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si="42"/>
        <v>0</v>
      </c>
      <c r="AB269" s="228" t="str">
        <f t="shared" si="43"/>
        <v/>
      </c>
    </row>
    <row r="270" spans="1:28" s="227" customFormat="1" ht="23.1" customHeight="1">
      <c r="A270" s="299"/>
      <c r="B270" s="294"/>
      <c r="C270" s="295"/>
      <c r="D270" s="296"/>
      <c r="E270" s="294"/>
      <c r="F270" s="294"/>
      <c r="G270" s="294"/>
      <c r="H270" s="297"/>
      <c r="I270" s="293"/>
      <c r="J270" s="293"/>
      <c r="K270" s="224"/>
      <c r="L270" s="224"/>
      <c r="M270" s="224"/>
      <c r="N270" s="224"/>
      <c r="O270" s="224"/>
      <c r="P270" s="185"/>
      <c r="Q270" s="225"/>
      <c r="R270" s="182" t="str">
        <f ca="1">IF(ISERROR($V270),"",OFFSET('Smelter Look-up'!$C$4,$V270-4,0)&amp;"")</f>
        <v/>
      </c>
      <c r="S270" s="181" t="str">
        <f t="shared" ca="1" si="4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42"/>
        <v>0</v>
      </c>
      <c r="AB270" s="228" t="str">
        <f t="shared" si="43"/>
        <v/>
      </c>
    </row>
    <row r="271" spans="1:28" s="227" customFormat="1" ht="23.1" customHeight="1">
      <c r="A271" s="299"/>
      <c r="B271" s="294"/>
      <c r="C271" s="295"/>
      <c r="D271" s="296"/>
      <c r="E271" s="294"/>
      <c r="F271" s="294"/>
      <c r="G271" s="294"/>
      <c r="H271" s="297"/>
      <c r="I271" s="293"/>
      <c r="J271" s="293"/>
      <c r="K271" s="224"/>
      <c r="L271" s="224"/>
      <c r="M271" s="224"/>
      <c r="N271" s="224"/>
      <c r="O271" s="224"/>
      <c r="P271" s="185"/>
      <c r="Q271" s="225"/>
      <c r="R271" s="182" t="str">
        <f ca="1">IF(ISERROR($V271),"",OFFSET('Smelter Look-up'!$C$4,$V271-4,0)&amp;"")</f>
        <v/>
      </c>
      <c r="S271" s="181" t="str">
        <f t="shared" ca="1" si="4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42"/>
        <v>0</v>
      </c>
      <c r="AB271" s="228" t="str">
        <f t="shared" si="43"/>
        <v/>
      </c>
    </row>
    <row r="272" spans="1:28" s="227" customFormat="1" ht="23.1" customHeight="1">
      <c r="A272" s="299"/>
      <c r="B272" s="294"/>
      <c r="C272" s="295"/>
      <c r="D272" s="296"/>
      <c r="E272" s="294"/>
      <c r="F272" s="294"/>
      <c r="G272" s="294"/>
      <c r="H272" s="297"/>
      <c r="I272" s="293"/>
      <c r="J272" s="293"/>
      <c r="K272" s="224"/>
      <c r="L272" s="224"/>
      <c r="M272" s="224"/>
      <c r="N272" s="224"/>
      <c r="O272" s="224"/>
      <c r="P272" s="185"/>
      <c r="Q272" s="225"/>
      <c r="R272" s="182" t="str">
        <f ca="1">IF(ISERROR($V272),"",OFFSET('Smelter Look-up'!$C$4,$V272-4,0)&amp;"")</f>
        <v/>
      </c>
      <c r="S272" s="181" t="str">
        <f t="shared" ca="1" si="4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42"/>
        <v>0</v>
      </c>
      <c r="AB272" s="228" t="str">
        <f t="shared" si="43"/>
        <v/>
      </c>
    </row>
    <row r="273" spans="1:28" s="227" customFormat="1" ht="23.1" customHeight="1">
      <c r="A273" s="299"/>
      <c r="B273" s="294"/>
      <c r="C273" s="295"/>
      <c r="D273" s="296"/>
      <c r="E273" s="294"/>
      <c r="F273" s="294"/>
      <c r="G273" s="294"/>
      <c r="H273" s="297"/>
      <c r="I273" s="293"/>
      <c r="J273" s="293"/>
      <c r="K273" s="224"/>
      <c r="L273" s="224"/>
      <c r="M273" s="224"/>
      <c r="N273" s="224"/>
      <c r="O273" s="224"/>
      <c r="P273" s="185"/>
      <c r="Q273" s="225"/>
      <c r="R273" s="182" t="str">
        <f ca="1">IF(ISERROR($V273),"",OFFSET('Smelter Look-up'!$C$4,$V273-4,0)&amp;"")</f>
        <v/>
      </c>
      <c r="S273" s="181" t="str">
        <f t="shared" ca="1" si="4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si="42"/>
        <v>0</v>
      </c>
      <c r="AB273" s="228" t="str">
        <f t="shared" si="43"/>
        <v/>
      </c>
    </row>
    <row r="274" spans="1:28" s="227" customFormat="1" ht="23.1" customHeight="1">
      <c r="A274" s="299"/>
      <c r="B274" s="294"/>
      <c r="C274" s="295"/>
      <c r="D274" s="296"/>
      <c r="E274" s="294"/>
      <c r="F274" s="294"/>
      <c r="G274" s="294"/>
      <c r="H274" s="297"/>
      <c r="I274" s="293"/>
      <c r="J274" s="293"/>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si="42"/>
        <v>0</v>
      </c>
      <c r="AB274" s="228" t="str">
        <f t="shared" si="43"/>
        <v/>
      </c>
    </row>
    <row r="275" spans="1:28" s="227" customFormat="1" ht="23.1" customHeight="1">
      <c r="A275" s="299"/>
      <c r="B275" s="294"/>
      <c r="C275" s="295"/>
      <c r="D275" s="296"/>
      <c r="E275" s="294"/>
      <c r="F275" s="294"/>
      <c r="G275" s="294"/>
      <c r="H275" s="297"/>
      <c r="I275" s="293"/>
      <c r="J275" s="293"/>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si="42"/>
        <v>0</v>
      </c>
      <c r="AB275" s="228" t="str">
        <f t="shared" si="43"/>
        <v/>
      </c>
    </row>
    <row r="276" spans="1:28" s="227" customFormat="1" ht="23.1" customHeight="1">
      <c r="A276" s="299"/>
      <c r="B276" s="294"/>
      <c r="C276" s="295"/>
      <c r="D276" s="296"/>
      <c r="E276" s="294"/>
      <c r="F276" s="294"/>
      <c r="G276" s="294"/>
      <c r="H276" s="297"/>
      <c r="I276" s="293"/>
      <c r="J276" s="293"/>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42"/>
        <v>0</v>
      </c>
      <c r="AB276" s="228" t="str">
        <f t="shared" si="43"/>
        <v/>
      </c>
    </row>
    <row r="277" spans="1:28" s="227" customFormat="1" ht="23.1" customHeight="1">
      <c r="A277" s="299"/>
      <c r="B277" s="294"/>
      <c r="C277" s="295"/>
      <c r="D277" s="296"/>
      <c r="E277" s="294"/>
      <c r="F277" s="294"/>
      <c r="G277" s="294"/>
      <c r="H277" s="297"/>
      <c r="I277" s="293"/>
      <c r="J277" s="293"/>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42"/>
        <v>0</v>
      </c>
      <c r="AB277" s="228" t="str">
        <f t="shared" si="43"/>
        <v/>
      </c>
    </row>
    <row r="278" spans="1:28" s="227" customFormat="1" ht="23.1" customHeight="1">
      <c r="A278" s="299"/>
      <c r="B278" s="294"/>
      <c r="C278" s="295"/>
      <c r="D278" s="296"/>
      <c r="E278" s="294"/>
      <c r="F278" s="294"/>
      <c r="G278" s="294"/>
      <c r="H278" s="297"/>
      <c r="I278" s="293"/>
      <c r="J278" s="293"/>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si="42"/>
        <v>0</v>
      </c>
      <c r="AB278" s="228" t="str">
        <f t="shared" si="43"/>
        <v/>
      </c>
    </row>
    <row r="279" spans="1:28" s="227" customFormat="1" ht="23.1" customHeight="1">
      <c r="A279" s="299"/>
      <c r="B279" s="294"/>
      <c r="C279" s="295"/>
      <c r="D279" s="296"/>
      <c r="E279" s="294"/>
      <c r="F279" s="294"/>
      <c r="G279" s="294"/>
      <c r="H279" s="297"/>
      <c r="I279" s="293"/>
      <c r="J279" s="293"/>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si="42"/>
        <v>0</v>
      </c>
      <c r="AB279" s="228" t="str">
        <f t="shared" si="43"/>
        <v/>
      </c>
    </row>
    <row r="280" spans="1:28" s="227" customFormat="1" ht="23.1" customHeight="1">
      <c r="A280" s="299"/>
      <c r="B280" s="294"/>
      <c r="C280" s="295"/>
      <c r="D280" s="296"/>
      <c r="E280" s="294"/>
      <c r="F280" s="294"/>
      <c r="G280" s="294"/>
      <c r="H280" s="297"/>
      <c r="I280" s="293"/>
      <c r="J280" s="293"/>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si="42"/>
        <v>0</v>
      </c>
      <c r="AB280" s="228" t="str">
        <f t="shared" si="43"/>
        <v/>
      </c>
    </row>
    <row r="281" spans="1:28" s="227" customFormat="1" ht="23.1" customHeight="1">
      <c r="A281" s="299"/>
      <c r="B281" s="294"/>
      <c r="C281" s="295"/>
      <c r="D281" s="296"/>
      <c r="E281" s="294"/>
      <c r="F281" s="294"/>
      <c r="G281" s="294"/>
      <c r="H281" s="297"/>
      <c r="I281" s="293"/>
      <c r="J281" s="293"/>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42"/>
        <v>0</v>
      </c>
      <c r="AB281" s="228" t="str">
        <f t="shared" si="43"/>
        <v/>
      </c>
    </row>
    <row r="282" spans="1:28" s="227" customFormat="1" ht="23.1" customHeight="1">
      <c r="A282" s="299"/>
      <c r="B282" s="294"/>
      <c r="C282" s="295"/>
      <c r="D282" s="296"/>
      <c r="E282" s="294"/>
      <c r="F282" s="294"/>
      <c r="G282" s="294"/>
      <c r="H282" s="297"/>
      <c r="I282" s="293"/>
      <c r="J282" s="293"/>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si="42"/>
        <v>0</v>
      </c>
      <c r="AB282" s="228" t="str">
        <f t="shared" si="43"/>
        <v/>
      </c>
    </row>
    <row r="283" spans="1:28" s="227" customFormat="1" ht="23.1" customHeight="1">
      <c r="A283" s="299"/>
      <c r="B283" s="294"/>
      <c r="C283" s="295"/>
      <c r="D283" s="296"/>
      <c r="E283" s="294"/>
      <c r="F283" s="294"/>
      <c r="G283" s="294"/>
      <c r="H283" s="297"/>
      <c r="I283" s="293"/>
      <c r="J283" s="293"/>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si="42"/>
        <v>0</v>
      </c>
      <c r="AB283" s="228" t="str">
        <f t="shared" si="43"/>
        <v/>
      </c>
    </row>
    <row r="284" spans="1:28" s="227" customFormat="1" ht="23.1" customHeight="1">
      <c r="A284" s="299"/>
      <c r="B284" s="294"/>
      <c r="C284" s="295"/>
      <c r="D284" s="296"/>
      <c r="E284" s="294"/>
      <c r="F284" s="294"/>
      <c r="G284" s="294"/>
      <c r="H284" s="297"/>
      <c r="I284" s="293"/>
      <c r="J284" s="293"/>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si="42"/>
        <v>0</v>
      </c>
      <c r="AB284" s="228" t="str">
        <f t="shared" si="43"/>
        <v/>
      </c>
    </row>
    <row r="285" spans="1:28" s="227" customFormat="1" ht="23.1" customHeight="1">
      <c r="A285" s="299"/>
      <c r="B285" s="294"/>
      <c r="C285" s="295"/>
      <c r="D285" s="296"/>
      <c r="E285" s="294"/>
      <c r="F285" s="294"/>
      <c r="G285" s="294"/>
      <c r="H285" s="297"/>
      <c r="I285" s="293"/>
      <c r="J285" s="293"/>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si="42"/>
        <v>0</v>
      </c>
      <c r="AB285" s="228" t="str">
        <f t="shared" si="43"/>
        <v/>
      </c>
    </row>
    <row r="286" spans="1:28" s="227" customFormat="1" ht="23.1" customHeight="1">
      <c r="A286" s="299"/>
      <c r="B286" s="294"/>
      <c r="C286" s="295"/>
      <c r="D286" s="296"/>
      <c r="E286" s="294"/>
      <c r="F286" s="294"/>
      <c r="G286" s="294"/>
      <c r="H286" s="297"/>
      <c r="I286" s="293"/>
      <c r="J286" s="293"/>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si="42"/>
        <v>0</v>
      </c>
      <c r="AB286" s="228" t="str">
        <f t="shared" si="43"/>
        <v/>
      </c>
    </row>
    <row r="287" spans="1:28" s="227" customFormat="1" ht="23.1" customHeight="1">
      <c r="A287" s="299"/>
      <c r="B287" s="294"/>
      <c r="C287" s="295"/>
      <c r="D287" s="296"/>
      <c r="E287" s="294"/>
      <c r="F287" s="294"/>
      <c r="G287" s="294"/>
      <c r="H287" s="297"/>
      <c r="I287" s="293"/>
      <c r="J287" s="293"/>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42"/>
        <v>0</v>
      </c>
      <c r="AB287" s="228" t="str">
        <f t="shared" si="43"/>
        <v/>
      </c>
    </row>
    <row r="288" spans="1:28" s="227" customFormat="1" ht="23.1" customHeight="1">
      <c r="A288" s="299"/>
      <c r="B288" s="294"/>
      <c r="C288" s="295"/>
      <c r="D288" s="296"/>
      <c r="E288" s="294"/>
      <c r="F288" s="294"/>
      <c r="G288" s="294"/>
      <c r="H288" s="297"/>
      <c r="I288" s="293"/>
      <c r="J288" s="293"/>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si="42"/>
        <v>0</v>
      </c>
      <c r="AB288" s="228" t="str">
        <f t="shared" si="43"/>
        <v/>
      </c>
    </row>
    <row r="289" spans="1:28" s="227" customFormat="1" ht="23.1" customHeight="1">
      <c r="A289" s="299"/>
      <c r="B289" s="294"/>
      <c r="C289" s="295"/>
      <c r="D289" s="296"/>
      <c r="E289" s="294"/>
      <c r="F289" s="294"/>
      <c r="G289" s="294"/>
      <c r="H289" s="297"/>
      <c r="I289" s="293"/>
      <c r="J289" s="293"/>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si="42"/>
        <v>0</v>
      </c>
      <c r="AB289" s="228" t="str">
        <f t="shared" si="43"/>
        <v/>
      </c>
    </row>
    <row r="290" spans="1:28" s="227" customFormat="1" ht="23.1" customHeight="1">
      <c r="A290" s="299"/>
      <c r="B290" s="294"/>
      <c r="C290" s="295"/>
      <c r="D290" s="296"/>
      <c r="E290" s="294"/>
      <c r="F290" s="294"/>
      <c r="G290" s="294"/>
      <c r="H290" s="297"/>
      <c r="I290" s="293"/>
      <c r="J290" s="293"/>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si="42"/>
        <v>0</v>
      </c>
      <c r="AB290" s="228" t="str">
        <f t="shared" si="43"/>
        <v/>
      </c>
    </row>
    <row r="291" spans="1:28" s="227" customFormat="1" ht="23.1" customHeight="1">
      <c r="A291" s="299"/>
      <c r="B291" s="294"/>
      <c r="C291" s="295"/>
      <c r="D291" s="296"/>
      <c r="E291" s="294"/>
      <c r="F291" s="294"/>
      <c r="G291" s="294"/>
      <c r="H291" s="297"/>
      <c r="I291" s="293"/>
      <c r="J291" s="293"/>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42"/>
        <v>0</v>
      </c>
      <c r="AB291" s="228" t="str">
        <f t="shared" si="43"/>
        <v/>
      </c>
    </row>
    <row r="292" spans="1:28" s="227" customFormat="1" ht="23.1" customHeight="1">
      <c r="A292" s="299"/>
      <c r="B292" s="294"/>
      <c r="C292" s="295"/>
      <c r="D292" s="296"/>
      <c r="E292" s="294"/>
      <c r="F292" s="294"/>
      <c r="G292" s="294"/>
      <c r="H292" s="297"/>
      <c r="I292" s="293"/>
      <c r="J292" s="293"/>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42"/>
        <v>0</v>
      </c>
      <c r="AB292" s="228" t="str">
        <f t="shared" si="43"/>
        <v/>
      </c>
    </row>
    <row r="293" spans="1:28" s="227" customFormat="1" ht="23.1" customHeight="1">
      <c r="A293" s="299"/>
      <c r="B293" s="294"/>
      <c r="C293" s="295"/>
      <c r="D293" s="296"/>
      <c r="E293" s="294"/>
      <c r="F293" s="294"/>
      <c r="G293" s="294"/>
      <c r="H293" s="297"/>
      <c r="I293" s="293"/>
      <c r="J293" s="293"/>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42"/>
        <v>0</v>
      </c>
      <c r="AB293" s="228" t="str">
        <f t="shared" si="43"/>
        <v/>
      </c>
    </row>
    <row r="294" spans="1:28" s="227" customFormat="1" ht="23.1" customHeight="1">
      <c r="A294" s="299"/>
      <c r="B294" s="294"/>
      <c r="C294" s="295"/>
      <c r="D294" s="296"/>
      <c r="E294" s="294"/>
      <c r="F294" s="294"/>
      <c r="G294" s="294"/>
      <c r="H294" s="297"/>
      <c r="I294" s="293"/>
      <c r="J294" s="293"/>
      <c r="K294" s="224"/>
      <c r="L294" s="224"/>
      <c r="M294" s="224"/>
      <c r="N294" s="224"/>
      <c r="O294" s="224"/>
      <c r="P294" s="185"/>
      <c r="Q294" s="225"/>
      <c r="R294" s="182" t="str">
        <f ca="1">IF(ISERROR($V294),"",OFFSET('Smelter Look-up'!$C$4,$V294-4,0)&amp;"")</f>
        <v/>
      </c>
      <c r="S294" s="181" t="str">
        <f t="shared" ref="S294:S324" ca="1" si="44">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si="45">IF(AND(C294="Smelter not listed",OR(LEN(D294)=0,LEN(E294)=0)),1,0)</f>
        <v>0</v>
      </c>
      <c r="AB294" s="228" t="str">
        <f t="shared" ref="AB294:AB324" si="46">B294&amp;C294</f>
        <v/>
      </c>
    </row>
    <row r="295" spans="1:28" s="227" customFormat="1" ht="23.1" customHeight="1">
      <c r="A295" s="299"/>
      <c r="B295" s="294"/>
      <c r="C295" s="295"/>
      <c r="D295" s="296"/>
      <c r="E295" s="294"/>
      <c r="F295" s="294"/>
      <c r="G295" s="294"/>
      <c r="H295" s="297"/>
      <c r="I295" s="293"/>
      <c r="J295" s="293"/>
      <c r="K295" s="224"/>
      <c r="L295" s="224"/>
      <c r="M295" s="224"/>
      <c r="N295" s="224"/>
      <c r="O295" s="224"/>
      <c r="P295" s="185"/>
      <c r="Q295" s="225"/>
      <c r="R295" s="182" t="str">
        <f ca="1">IF(ISERROR($V295),"",OFFSET('Smelter Look-up'!$C$4,$V295-4,0)&amp;"")</f>
        <v/>
      </c>
      <c r="S295" s="181" t="str">
        <f t="shared" ca="1" si="4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si="45"/>
        <v>0</v>
      </c>
      <c r="AB295" s="228" t="str">
        <f t="shared" si="46"/>
        <v/>
      </c>
    </row>
    <row r="296" spans="1:28" s="227" customFormat="1" ht="23.1" customHeight="1">
      <c r="A296" s="299"/>
      <c r="B296" s="294"/>
      <c r="C296" s="295"/>
      <c r="D296" s="296"/>
      <c r="E296" s="294"/>
      <c r="F296" s="294"/>
      <c r="G296" s="294"/>
      <c r="H296" s="297"/>
      <c r="I296" s="293"/>
      <c r="J296" s="293"/>
      <c r="K296" s="224"/>
      <c r="L296" s="224"/>
      <c r="M296" s="224"/>
      <c r="N296" s="224"/>
      <c r="O296" s="224"/>
      <c r="P296" s="185"/>
      <c r="Q296" s="225"/>
      <c r="R296" s="182" t="str">
        <f ca="1">IF(ISERROR($V296),"",OFFSET('Smelter Look-up'!$C$4,$V296-4,0)&amp;"")</f>
        <v/>
      </c>
      <c r="S296" s="181" t="str">
        <f t="shared" ca="1" si="4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si="45"/>
        <v>0</v>
      </c>
      <c r="AB296" s="228" t="str">
        <f t="shared" si="46"/>
        <v/>
      </c>
    </row>
    <row r="297" spans="1:28" s="227" customFormat="1" ht="23.1" customHeight="1">
      <c r="A297" s="299"/>
      <c r="B297" s="294"/>
      <c r="C297" s="295"/>
      <c r="D297" s="296"/>
      <c r="E297" s="294"/>
      <c r="F297" s="294"/>
      <c r="G297" s="294"/>
      <c r="H297" s="297"/>
      <c r="I297" s="293"/>
      <c r="J297" s="293"/>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5"/>
        <v>0</v>
      </c>
      <c r="AB297" s="228" t="str">
        <f t="shared" si="46"/>
        <v/>
      </c>
    </row>
    <row r="298" spans="1:28" s="227" customFormat="1" ht="23.1" customHeight="1">
      <c r="A298" s="299"/>
      <c r="B298" s="294"/>
      <c r="C298" s="295"/>
      <c r="D298" s="296"/>
      <c r="E298" s="294"/>
      <c r="F298" s="294"/>
      <c r="G298" s="294"/>
      <c r="H298" s="297"/>
      <c r="I298" s="293"/>
      <c r="J298" s="293"/>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si="45"/>
        <v>0</v>
      </c>
      <c r="AB298" s="228" t="str">
        <f t="shared" si="46"/>
        <v/>
      </c>
    </row>
    <row r="299" spans="1:28" s="227" customFormat="1" ht="23.1" customHeight="1">
      <c r="A299" s="299"/>
      <c r="B299" s="294"/>
      <c r="C299" s="295"/>
      <c r="D299" s="296"/>
      <c r="E299" s="294"/>
      <c r="F299" s="294"/>
      <c r="G299" s="294"/>
      <c r="H299" s="297"/>
      <c r="I299" s="293"/>
      <c r="J299" s="293"/>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si="45"/>
        <v>0</v>
      </c>
      <c r="AB299" s="228" t="str">
        <f t="shared" si="46"/>
        <v/>
      </c>
    </row>
    <row r="300" spans="1:28" s="227" customFormat="1" ht="23.1" customHeight="1">
      <c r="A300" s="299"/>
      <c r="B300" s="294"/>
      <c r="C300" s="295"/>
      <c r="D300" s="296"/>
      <c r="E300" s="294"/>
      <c r="F300" s="294"/>
      <c r="G300" s="294"/>
      <c r="H300" s="297"/>
      <c r="I300" s="293"/>
      <c r="J300" s="293"/>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si="45"/>
        <v>0</v>
      </c>
      <c r="AB300" s="228" t="str">
        <f t="shared" si="46"/>
        <v/>
      </c>
    </row>
    <row r="301" spans="1:28" s="227" customFormat="1" ht="23.1" customHeight="1">
      <c r="A301" s="299"/>
      <c r="B301" s="294"/>
      <c r="C301" s="295"/>
      <c r="D301" s="296"/>
      <c r="E301" s="294"/>
      <c r="F301" s="294"/>
      <c r="G301" s="294"/>
      <c r="H301" s="297"/>
      <c r="I301" s="293"/>
      <c r="J301" s="293"/>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si="45"/>
        <v>0</v>
      </c>
      <c r="AB301" s="228" t="str">
        <f t="shared" si="46"/>
        <v/>
      </c>
    </row>
    <row r="302" spans="1:28" s="227" customFormat="1" ht="23.1" customHeight="1">
      <c r="A302" s="299"/>
      <c r="B302" s="294"/>
      <c r="C302" s="295"/>
      <c r="D302" s="296"/>
      <c r="E302" s="294"/>
      <c r="F302" s="294"/>
      <c r="G302" s="294"/>
      <c r="H302" s="297"/>
      <c r="I302" s="293"/>
      <c r="J302" s="293"/>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si="45"/>
        <v>0</v>
      </c>
      <c r="AB302" s="228" t="str">
        <f t="shared" si="46"/>
        <v/>
      </c>
    </row>
    <row r="303" spans="1:28" s="227" customFormat="1" ht="23.1" customHeight="1">
      <c r="A303" s="299"/>
      <c r="B303" s="294"/>
      <c r="C303" s="295"/>
      <c r="D303" s="296"/>
      <c r="E303" s="294"/>
      <c r="F303" s="294"/>
      <c r="G303" s="294"/>
      <c r="H303" s="297"/>
      <c r="I303" s="293"/>
      <c r="J303" s="293"/>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si="45"/>
        <v>0</v>
      </c>
      <c r="AB303" s="228" t="str">
        <f t="shared" si="46"/>
        <v/>
      </c>
    </row>
    <row r="304" spans="1:28" s="227" customFormat="1" ht="23.1" customHeight="1">
      <c r="A304" s="299"/>
      <c r="B304" s="294"/>
      <c r="C304" s="295"/>
      <c r="D304" s="296"/>
      <c r="E304" s="294"/>
      <c r="F304" s="294"/>
      <c r="G304" s="294"/>
      <c r="H304" s="297"/>
      <c r="I304" s="293"/>
      <c r="J304" s="293"/>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si="45"/>
        <v>0</v>
      </c>
      <c r="AB304" s="228" t="str">
        <f t="shared" si="46"/>
        <v/>
      </c>
    </row>
    <row r="305" spans="1:28" s="227" customFormat="1" ht="23.1" customHeight="1">
      <c r="A305" s="299"/>
      <c r="B305" s="294"/>
      <c r="C305" s="295"/>
      <c r="D305" s="296"/>
      <c r="E305" s="294"/>
      <c r="F305" s="294"/>
      <c r="G305" s="294"/>
      <c r="H305" s="297"/>
      <c r="I305" s="293"/>
      <c r="J305" s="293"/>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si="45"/>
        <v>0</v>
      </c>
      <c r="AB305" s="228" t="str">
        <f t="shared" si="46"/>
        <v/>
      </c>
    </row>
    <row r="306" spans="1:28" s="227" customFormat="1" ht="23.1" customHeight="1">
      <c r="A306" s="299"/>
      <c r="B306" s="294"/>
      <c r="C306" s="295"/>
      <c r="D306" s="296"/>
      <c r="E306" s="294"/>
      <c r="F306" s="294"/>
      <c r="G306" s="294"/>
      <c r="H306" s="297"/>
      <c r="I306" s="293"/>
      <c r="J306" s="293"/>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si="45"/>
        <v>0</v>
      </c>
      <c r="AB306" s="228" t="str">
        <f t="shared" si="46"/>
        <v/>
      </c>
    </row>
    <row r="307" spans="1:28" s="227" customFormat="1" ht="23.1" customHeight="1">
      <c r="A307" s="299"/>
      <c r="B307" s="294"/>
      <c r="C307" s="295"/>
      <c r="D307" s="296"/>
      <c r="E307" s="294"/>
      <c r="F307" s="294"/>
      <c r="G307" s="294"/>
      <c r="H307" s="297"/>
      <c r="I307" s="293"/>
      <c r="J307" s="293"/>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si="45"/>
        <v>0</v>
      </c>
      <c r="AB307" s="228" t="str">
        <f t="shared" si="46"/>
        <v/>
      </c>
    </row>
    <row r="308" spans="1:28" s="227" customFormat="1" ht="23.1" customHeight="1">
      <c r="A308" s="299"/>
      <c r="B308" s="294"/>
      <c r="C308" s="295"/>
      <c r="D308" s="296"/>
      <c r="E308" s="294"/>
      <c r="F308" s="294"/>
      <c r="G308" s="294"/>
      <c r="H308" s="297"/>
      <c r="I308" s="293"/>
      <c r="J308" s="293"/>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si="45"/>
        <v>0</v>
      </c>
      <c r="AB308" s="228" t="str">
        <f t="shared" si="46"/>
        <v/>
      </c>
    </row>
    <row r="309" spans="1:28" s="227" customFormat="1" ht="23.1" customHeight="1">
      <c r="A309" s="299"/>
      <c r="B309" s="294"/>
      <c r="C309" s="295"/>
      <c r="D309" s="296"/>
      <c r="E309" s="294"/>
      <c r="F309" s="294"/>
      <c r="G309" s="294"/>
      <c r="H309" s="297"/>
      <c r="I309" s="293"/>
      <c r="J309" s="293"/>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si="45"/>
        <v>0</v>
      </c>
      <c r="AB309" s="228" t="str">
        <f t="shared" si="46"/>
        <v/>
      </c>
    </row>
    <row r="310" spans="1:28" s="227" customFormat="1" ht="23.1" customHeight="1">
      <c r="A310" s="299"/>
      <c r="B310" s="294"/>
      <c r="C310" s="295"/>
      <c r="D310" s="296"/>
      <c r="E310" s="294"/>
      <c r="F310" s="294"/>
      <c r="G310" s="294"/>
      <c r="H310" s="297"/>
      <c r="I310" s="293"/>
      <c r="J310" s="293"/>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si="45"/>
        <v>0</v>
      </c>
      <c r="AB310" s="228" t="str">
        <f t="shared" si="46"/>
        <v/>
      </c>
    </row>
    <row r="311" spans="1:28" s="227" customFormat="1" ht="23.1" customHeight="1">
      <c r="A311" s="299"/>
      <c r="B311" s="294"/>
      <c r="C311" s="295"/>
      <c r="D311" s="296"/>
      <c r="E311" s="294"/>
      <c r="F311" s="294"/>
      <c r="G311" s="294"/>
      <c r="H311" s="297"/>
      <c r="I311" s="293"/>
      <c r="J311" s="293"/>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si="45"/>
        <v>0</v>
      </c>
      <c r="AB311" s="228" t="str">
        <f t="shared" si="46"/>
        <v/>
      </c>
    </row>
    <row r="312" spans="1:28" s="227" customFormat="1" ht="23.1" customHeight="1">
      <c r="A312" s="299"/>
      <c r="B312" s="294"/>
      <c r="C312" s="295"/>
      <c r="D312" s="296"/>
      <c r="E312" s="294"/>
      <c r="F312" s="294"/>
      <c r="G312" s="294"/>
      <c r="H312" s="297"/>
      <c r="I312" s="293"/>
      <c r="J312" s="293"/>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si="45"/>
        <v>0</v>
      </c>
      <c r="AB312" s="228" t="str">
        <f t="shared" si="46"/>
        <v/>
      </c>
    </row>
    <row r="313" spans="1:28" s="227" customFormat="1" ht="23.1" customHeight="1">
      <c r="A313" s="299"/>
      <c r="B313" s="294"/>
      <c r="C313" s="295"/>
      <c r="D313" s="296"/>
      <c r="E313" s="294"/>
      <c r="F313" s="294"/>
      <c r="G313" s="294"/>
      <c r="H313" s="297"/>
      <c r="I313" s="293"/>
      <c r="J313" s="293"/>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45"/>
        <v>0</v>
      </c>
      <c r="AB313" s="228" t="str">
        <f t="shared" si="46"/>
        <v/>
      </c>
    </row>
    <row r="314" spans="1:28" s="227" customFormat="1" ht="23.1" customHeight="1">
      <c r="A314" s="299"/>
      <c r="B314" s="294"/>
      <c r="C314" s="295"/>
      <c r="D314" s="296"/>
      <c r="E314" s="294"/>
      <c r="F314" s="294"/>
      <c r="G314" s="294"/>
      <c r="H314" s="297"/>
      <c r="I314" s="293"/>
      <c r="J314" s="293"/>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45"/>
        <v>0</v>
      </c>
      <c r="AB314" s="228" t="str">
        <f t="shared" si="46"/>
        <v/>
      </c>
    </row>
    <row r="315" spans="1:28" s="227" customFormat="1" ht="23.1" customHeight="1">
      <c r="A315" s="299"/>
      <c r="B315" s="294"/>
      <c r="C315" s="295"/>
      <c r="D315" s="296"/>
      <c r="E315" s="294"/>
      <c r="F315" s="294"/>
      <c r="G315" s="294"/>
      <c r="H315" s="297"/>
      <c r="I315" s="293"/>
      <c r="J315" s="293"/>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5"/>
        <v>0</v>
      </c>
      <c r="AB315" s="228" t="str">
        <f t="shared" si="46"/>
        <v/>
      </c>
    </row>
    <row r="316" spans="1:28" s="227" customFormat="1" ht="23.1" customHeight="1">
      <c r="A316" s="299"/>
      <c r="B316" s="294"/>
      <c r="C316" s="295"/>
      <c r="D316" s="296"/>
      <c r="E316" s="294"/>
      <c r="F316" s="294"/>
      <c r="G316" s="294"/>
      <c r="H316" s="297"/>
      <c r="I316" s="293"/>
      <c r="J316" s="293"/>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5"/>
        <v>0</v>
      </c>
      <c r="AB316" s="228" t="str">
        <f t="shared" si="46"/>
        <v/>
      </c>
    </row>
    <row r="317" spans="1:28" s="227" customFormat="1" ht="23.1" customHeight="1">
      <c r="A317" s="299"/>
      <c r="B317" s="294"/>
      <c r="C317" s="295"/>
      <c r="D317" s="296"/>
      <c r="E317" s="294"/>
      <c r="F317" s="294"/>
      <c r="G317" s="294"/>
      <c r="H317" s="297"/>
      <c r="I317" s="293"/>
      <c r="J317" s="293"/>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5"/>
        <v>0</v>
      </c>
      <c r="AB317" s="228" t="str">
        <f t="shared" si="46"/>
        <v/>
      </c>
    </row>
    <row r="318" spans="1:28" s="227" customFormat="1" ht="23.1" customHeight="1">
      <c r="A318" s="299"/>
      <c r="B318" s="294"/>
      <c r="C318" s="295"/>
      <c r="D318" s="296"/>
      <c r="E318" s="294"/>
      <c r="F318" s="294"/>
      <c r="G318" s="294"/>
      <c r="H318" s="297"/>
      <c r="I318" s="293"/>
      <c r="J318" s="293"/>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45"/>
        <v>0</v>
      </c>
      <c r="AB318" s="228" t="str">
        <f t="shared" si="46"/>
        <v/>
      </c>
    </row>
    <row r="319" spans="1:28" s="227" customFormat="1" ht="23.1" customHeight="1">
      <c r="A319" s="299"/>
      <c r="B319" s="294"/>
      <c r="C319" s="295"/>
      <c r="D319" s="296"/>
      <c r="E319" s="294"/>
      <c r="F319" s="294"/>
      <c r="G319" s="294"/>
      <c r="H319" s="297"/>
      <c r="I319" s="293"/>
      <c r="J319" s="293"/>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5"/>
        <v>0</v>
      </c>
      <c r="AB319" s="228" t="str">
        <f t="shared" si="46"/>
        <v/>
      </c>
    </row>
    <row r="320" spans="1:28" s="227" customFormat="1" ht="23.1" customHeight="1">
      <c r="A320" s="299"/>
      <c r="B320" s="294"/>
      <c r="C320" s="295"/>
      <c r="D320" s="296"/>
      <c r="E320" s="294"/>
      <c r="F320" s="294"/>
      <c r="G320" s="294"/>
      <c r="H320" s="297"/>
      <c r="I320" s="293"/>
      <c r="J320" s="293"/>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5"/>
        <v>0</v>
      </c>
      <c r="AB320" s="228" t="str">
        <f t="shared" si="46"/>
        <v/>
      </c>
    </row>
    <row r="321" spans="1:28" s="227" customFormat="1" ht="23.1" customHeight="1">
      <c r="A321" s="299"/>
      <c r="B321" s="294"/>
      <c r="C321" s="295"/>
      <c r="D321" s="296"/>
      <c r="E321" s="294"/>
      <c r="F321" s="294"/>
      <c r="G321" s="294"/>
      <c r="H321" s="297"/>
      <c r="I321" s="293"/>
      <c r="J321" s="293"/>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5"/>
        <v>0</v>
      </c>
      <c r="AB321" s="228" t="str">
        <f t="shared" si="46"/>
        <v/>
      </c>
    </row>
    <row r="322" spans="1:28" s="227" customFormat="1" ht="23.1" customHeight="1">
      <c r="A322" s="299"/>
      <c r="B322" s="294"/>
      <c r="C322" s="295"/>
      <c r="D322" s="296"/>
      <c r="E322" s="294"/>
      <c r="F322" s="294"/>
      <c r="G322" s="294"/>
      <c r="H322" s="297"/>
      <c r="I322" s="293"/>
      <c r="J322" s="293"/>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5"/>
        <v>0</v>
      </c>
      <c r="AB322" s="228" t="str">
        <f t="shared" si="46"/>
        <v/>
      </c>
    </row>
    <row r="323" spans="1:28" s="227" customFormat="1" ht="23.1" customHeight="1">
      <c r="A323" s="299"/>
      <c r="B323" s="294"/>
      <c r="C323" s="295"/>
      <c r="D323" s="296"/>
      <c r="E323" s="294"/>
      <c r="F323" s="294"/>
      <c r="G323" s="294"/>
      <c r="H323" s="297"/>
      <c r="I323" s="293"/>
      <c r="J323" s="293"/>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45"/>
        <v>0</v>
      </c>
      <c r="AB323" s="228" t="str">
        <f t="shared" si="46"/>
        <v/>
      </c>
    </row>
    <row r="324" spans="1:28" s="227" customFormat="1" ht="23.1" customHeight="1">
      <c r="A324" s="299"/>
      <c r="B324" s="294"/>
      <c r="C324" s="295"/>
      <c r="D324" s="296"/>
      <c r="E324" s="294"/>
      <c r="F324" s="294"/>
      <c r="G324" s="294"/>
      <c r="H324" s="297"/>
      <c r="I324" s="293"/>
      <c r="J324" s="293"/>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si="45"/>
        <v>0</v>
      </c>
      <c r="AB324" s="228" t="str">
        <f t="shared" si="46"/>
        <v/>
      </c>
    </row>
    <row r="325" spans="1:28" s="227" customFormat="1" ht="23.1" customHeight="1">
      <c r="A325" s="299"/>
      <c r="B325" s="294"/>
      <c r="C325" s="295"/>
      <c r="D325" s="296"/>
      <c r="E325" s="294"/>
      <c r="F325" s="294"/>
      <c r="G325" s="294"/>
      <c r="H325" s="297"/>
      <c r="I325" s="293"/>
      <c r="J325" s="293"/>
      <c r="K325" s="224"/>
      <c r="L325" s="224"/>
      <c r="M325" s="224"/>
      <c r="N325" s="224"/>
      <c r="O325" s="224"/>
      <c r="P325" s="185"/>
      <c r="Q325" s="225"/>
      <c r="R325" s="182" t="str">
        <f ca="1">IF(ISERROR($V325),"",OFFSET('Smelter Look-up'!$C$4,$V325-4,0)&amp;"")</f>
        <v/>
      </c>
      <c r="S325" s="181" t="str">
        <f t="shared" ref="S325"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si="48">IF(AND(C325="Smelter not listed",OR(LEN(D325)=0,LEN(E325)=0)),1,0)</f>
        <v>0</v>
      </c>
      <c r="AB325" s="228" t="str">
        <f t="shared" ref="AB325" si="49">B325&amp;C325</f>
        <v/>
      </c>
    </row>
    <row r="326" spans="1:28" s="227" customFormat="1" ht="23.1" customHeight="1">
      <c r="A326" s="299"/>
      <c r="B326" s="294"/>
      <c r="C326" s="295"/>
      <c r="D326" s="296"/>
      <c r="E326" s="294"/>
      <c r="F326" s="294"/>
      <c r="G326" s="294"/>
      <c r="H326" s="297"/>
      <c r="I326" s="293"/>
      <c r="J326" s="293"/>
      <c r="K326" s="224"/>
      <c r="L326" s="224"/>
      <c r="M326" s="224"/>
      <c r="N326" s="224"/>
      <c r="O326" s="224"/>
      <c r="P326" s="185"/>
      <c r="Q326" s="225"/>
      <c r="R326" s="182" t="str">
        <f ca="1">IF(ISERROR($V326),"",OFFSET('Smelter Look-up'!$C$4,$V326-4,0)&amp;"")</f>
        <v/>
      </c>
      <c r="S326" s="181" t="str">
        <f t="shared" ref="S326:S357" ca="1" si="50">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si="51">IF(AND(C326="Smelter not listed",OR(LEN(D326)=0,LEN(E326)=0)),1,0)</f>
        <v>0</v>
      </c>
      <c r="AB326" s="228" t="str">
        <f t="shared" ref="AB326:AB357" si="52">B326&amp;C326</f>
        <v/>
      </c>
    </row>
    <row r="327" spans="1:28" s="227" customFormat="1" ht="23.1" customHeight="1">
      <c r="A327" s="299"/>
      <c r="B327" s="294"/>
      <c r="C327" s="295"/>
      <c r="D327" s="296"/>
      <c r="E327" s="294"/>
      <c r="F327" s="294"/>
      <c r="G327" s="294"/>
      <c r="H327" s="297"/>
      <c r="I327" s="293"/>
      <c r="J327" s="293"/>
      <c r="K327" s="224"/>
      <c r="L327" s="224"/>
      <c r="M327" s="224"/>
      <c r="N327" s="224"/>
      <c r="O327" s="224"/>
      <c r="P327" s="185"/>
      <c r="Q327" s="225"/>
      <c r="R327" s="182" t="str">
        <f ca="1">IF(ISERROR($V327),"",OFFSET('Smelter Look-up'!$C$4,$V327-4,0)&amp;"")</f>
        <v/>
      </c>
      <c r="S327" s="181" t="str">
        <f t="shared" ca="1" si="5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si="51"/>
        <v>0</v>
      </c>
      <c r="AB327" s="228" t="str">
        <f t="shared" si="52"/>
        <v/>
      </c>
    </row>
    <row r="328" spans="1:28" s="227" customFormat="1" ht="23.1" customHeight="1">
      <c r="A328" s="299"/>
      <c r="B328" s="294"/>
      <c r="C328" s="295"/>
      <c r="D328" s="296"/>
      <c r="E328" s="294"/>
      <c r="F328" s="294"/>
      <c r="G328" s="294"/>
      <c r="H328" s="297"/>
      <c r="I328" s="293"/>
      <c r="J328" s="293"/>
      <c r="K328" s="224"/>
      <c r="L328" s="224"/>
      <c r="M328" s="224"/>
      <c r="N328" s="224"/>
      <c r="O328" s="224"/>
      <c r="P328" s="185"/>
      <c r="Q328" s="225"/>
      <c r="R328" s="182" t="str">
        <f ca="1">IF(ISERROR($V328),"",OFFSET('Smelter Look-up'!$C$4,$V328-4,0)&amp;"")</f>
        <v/>
      </c>
      <c r="S328" s="181" t="str">
        <f t="shared" ca="1" si="5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51"/>
        <v>0</v>
      </c>
      <c r="AB328" s="228" t="str">
        <f t="shared" si="52"/>
        <v/>
      </c>
    </row>
    <row r="329" spans="1:28" s="227" customFormat="1" ht="23.1" customHeight="1">
      <c r="A329" s="299"/>
      <c r="B329" s="294"/>
      <c r="C329" s="295"/>
      <c r="D329" s="296"/>
      <c r="E329" s="294"/>
      <c r="F329" s="294"/>
      <c r="G329" s="294"/>
      <c r="H329" s="297"/>
      <c r="I329" s="293"/>
      <c r="J329" s="293"/>
      <c r="K329" s="224"/>
      <c r="L329" s="224"/>
      <c r="M329" s="224"/>
      <c r="N329" s="224"/>
      <c r="O329" s="224"/>
      <c r="P329" s="185"/>
      <c r="Q329" s="225"/>
      <c r="R329" s="182" t="str">
        <f ca="1">IF(ISERROR($V329),"",OFFSET('Smelter Look-up'!$C$4,$V329-4,0)&amp;"")</f>
        <v/>
      </c>
      <c r="S329" s="181" t="str">
        <f t="shared" ca="1" si="5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si="51"/>
        <v>0</v>
      </c>
      <c r="AB329" s="228" t="str">
        <f t="shared" si="52"/>
        <v/>
      </c>
    </row>
    <row r="330" spans="1:28" s="227" customFormat="1" ht="23.1" customHeight="1">
      <c r="A330" s="299"/>
      <c r="B330" s="294"/>
      <c r="C330" s="295"/>
      <c r="D330" s="296"/>
      <c r="E330" s="294"/>
      <c r="F330" s="294"/>
      <c r="G330" s="294"/>
      <c r="H330" s="297"/>
      <c r="I330" s="293"/>
      <c r="J330" s="293"/>
      <c r="K330" s="224"/>
      <c r="L330" s="224"/>
      <c r="M330" s="224"/>
      <c r="N330" s="224"/>
      <c r="O330" s="224"/>
      <c r="P330" s="185"/>
      <c r="Q330" s="225"/>
      <c r="R330" s="182" t="str">
        <f ca="1">IF(ISERROR($V330),"",OFFSET('Smelter Look-up'!$C$4,$V330-4,0)&amp;"")</f>
        <v/>
      </c>
      <c r="S330" s="181" t="str">
        <f t="shared" ca="1" si="5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51"/>
        <v>0</v>
      </c>
      <c r="AB330" s="228" t="str">
        <f t="shared" si="52"/>
        <v/>
      </c>
    </row>
    <row r="331" spans="1:28" s="227" customFormat="1" ht="23.1" customHeight="1">
      <c r="A331" s="299"/>
      <c r="B331" s="294"/>
      <c r="C331" s="295"/>
      <c r="D331" s="296"/>
      <c r="E331" s="294"/>
      <c r="F331" s="294"/>
      <c r="G331" s="294"/>
      <c r="H331" s="297"/>
      <c r="I331" s="293"/>
      <c r="J331" s="293"/>
      <c r="K331" s="224"/>
      <c r="L331" s="224"/>
      <c r="M331" s="224"/>
      <c r="N331" s="224"/>
      <c r="O331" s="224"/>
      <c r="P331" s="185"/>
      <c r="Q331" s="225"/>
      <c r="R331" s="182" t="str">
        <f ca="1">IF(ISERROR($V331),"",OFFSET('Smelter Look-up'!$C$4,$V331-4,0)&amp;"")</f>
        <v/>
      </c>
      <c r="S331" s="181" t="str">
        <f t="shared" ca="1" si="5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51"/>
        <v>0</v>
      </c>
      <c r="AB331" s="228" t="str">
        <f t="shared" si="52"/>
        <v/>
      </c>
    </row>
    <row r="332" spans="1:28" s="227" customFormat="1" ht="23.1" customHeight="1">
      <c r="A332" s="299"/>
      <c r="B332" s="294"/>
      <c r="C332" s="295"/>
      <c r="D332" s="296"/>
      <c r="E332" s="294"/>
      <c r="F332" s="294"/>
      <c r="G332" s="294"/>
      <c r="H332" s="297"/>
      <c r="I332" s="293"/>
      <c r="J332" s="293"/>
      <c r="K332" s="224"/>
      <c r="L332" s="224"/>
      <c r="M332" s="224"/>
      <c r="N332" s="224"/>
      <c r="O332" s="224"/>
      <c r="P332" s="185"/>
      <c r="Q332" s="225"/>
      <c r="R332" s="182" t="str">
        <f ca="1">IF(ISERROR($V332),"",OFFSET('Smelter Look-up'!$C$4,$V332-4,0)&amp;"")</f>
        <v/>
      </c>
      <c r="S332" s="181" t="str">
        <f t="shared" ca="1" si="5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si="51"/>
        <v>0</v>
      </c>
      <c r="AB332" s="228" t="str">
        <f t="shared" si="52"/>
        <v/>
      </c>
    </row>
    <row r="333" spans="1:28" s="227" customFormat="1" ht="23.1" customHeight="1">
      <c r="A333" s="299"/>
      <c r="B333" s="294"/>
      <c r="C333" s="295"/>
      <c r="D333" s="296"/>
      <c r="E333" s="294"/>
      <c r="F333" s="294"/>
      <c r="G333" s="294"/>
      <c r="H333" s="297"/>
      <c r="I333" s="293"/>
      <c r="J333" s="293"/>
      <c r="K333" s="224"/>
      <c r="L333" s="224"/>
      <c r="M333" s="224"/>
      <c r="N333" s="224"/>
      <c r="O333" s="224"/>
      <c r="P333" s="185"/>
      <c r="Q333" s="225"/>
      <c r="R333" s="182" t="str">
        <f ca="1">IF(ISERROR($V333),"",OFFSET('Smelter Look-up'!$C$4,$V333-4,0)&amp;"")</f>
        <v/>
      </c>
      <c r="S333" s="181" t="str">
        <f t="shared" ca="1" si="5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si="51"/>
        <v>0</v>
      </c>
      <c r="AB333" s="228" t="str">
        <f t="shared" si="52"/>
        <v/>
      </c>
    </row>
    <row r="334" spans="1:28" s="227" customFormat="1" ht="23.1" customHeight="1">
      <c r="A334" s="299"/>
      <c r="B334" s="294"/>
      <c r="C334" s="295"/>
      <c r="D334" s="296"/>
      <c r="E334" s="294"/>
      <c r="F334" s="294"/>
      <c r="G334" s="294"/>
      <c r="H334" s="297"/>
      <c r="I334" s="293"/>
      <c r="J334" s="293"/>
      <c r="K334" s="224"/>
      <c r="L334" s="224"/>
      <c r="M334" s="224"/>
      <c r="N334" s="224"/>
      <c r="O334" s="224"/>
      <c r="P334" s="185"/>
      <c r="Q334" s="225"/>
      <c r="R334" s="182" t="str">
        <f ca="1">IF(ISERROR($V334),"",OFFSET('Smelter Look-up'!$C$4,$V334-4,0)&amp;"")</f>
        <v/>
      </c>
      <c r="S334" s="181" t="str">
        <f t="shared" ca="1" si="5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si="51"/>
        <v>0</v>
      </c>
      <c r="AB334" s="228" t="str">
        <f t="shared" si="52"/>
        <v/>
      </c>
    </row>
    <row r="335" spans="1:28" s="227" customFormat="1" ht="23.1" customHeight="1">
      <c r="A335" s="299"/>
      <c r="B335" s="294"/>
      <c r="C335" s="295"/>
      <c r="D335" s="296"/>
      <c r="E335" s="294"/>
      <c r="F335" s="294"/>
      <c r="G335" s="294"/>
      <c r="H335" s="297"/>
      <c r="I335" s="293"/>
      <c r="J335" s="293"/>
      <c r="K335" s="224"/>
      <c r="L335" s="224"/>
      <c r="M335" s="224"/>
      <c r="N335" s="224"/>
      <c r="O335" s="224"/>
      <c r="P335" s="185"/>
      <c r="Q335" s="225"/>
      <c r="R335" s="182" t="str">
        <f ca="1">IF(ISERROR($V335),"",OFFSET('Smelter Look-up'!$C$4,$V335-4,0)&amp;"")</f>
        <v/>
      </c>
      <c r="S335" s="181" t="str">
        <f t="shared" ca="1" si="5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si="51"/>
        <v>0</v>
      </c>
      <c r="AB335" s="228" t="str">
        <f t="shared" si="52"/>
        <v/>
      </c>
    </row>
    <row r="336" spans="1:28" s="227" customFormat="1" ht="23.1" customHeight="1">
      <c r="A336" s="299"/>
      <c r="B336" s="294"/>
      <c r="C336" s="295"/>
      <c r="D336" s="296"/>
      <c r="E336" s="294"/>
      <c r="F336" s="294"/>
      <c r="G336" s="294"/>
      <c r="H336" s="297"/>
      <c r="I336" s="293"/>
      <c r="J336" s="293"/>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51"/>
        <v>0</v>
      </c>
      <c r="AB336" s="228" t="str">
        <f t="shared" si="52"/>
        <v/>
      </c>
    </row>
    <row r="337" spans="1:28" s="227" customFormat="1" ht="23.1" customHeight="1">
      <c r="A337" s="299"/>
      <c r="B337" s="294"/>
      <c r="C337" s="295"/>
      <c r="D337" s="296"/>
      <c r="E337" s="294"/>
      <c r="F337" s="294"/>
      <c r="G337" s="294"/>
      <c r="H337" s="297"/>
      <c r="I337" s="293"/>
      <c r="J337" s="293"/>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si="51"/>
        <v>0</v>
      </c>
      <c r="AB337" s="228" t="str">
        <f t="shared" si="52"/>
        <v/>
      </c>
    </row>
    <row r="338" spans="1:28" s="227" customFormat="1" ht="23.1" customHeight="1">
      <c r="A338" s="299"/>
      <c r="B338" s="294"/>
      <c r="C338" s="295"/>
      <c r="D338" s="296"/>
      <c r="E338" s="294"/>
      <c r="F338" s="294"/>
      <c r="G338" s="294"/>
      <c r="H338" s="297"/>
      <c r="I338" s="293"/>
      <c r="J338" s="293"/>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51"/>
        <v>0</v>
      </c>
      <c r="AB338" s="228" t="str">
        <f t="shared" si="52"/>
        <v/>
      </c>
    </row>
    <row r="339" spans="1:28" s="227" customFormat="1" ht="23.1" customHeight="1">
      <c r="A339" s="299"/>
      <c r="B339" s="294"/>
      <c r="C339" s="295"/>
      <c r="D339" s="296"/>
      <c r="E339" s="294"/>
      <c r="F339" s="294"/>
      <c r="G339" s="294"/>
      <c r="H339" s="297"/>
      <c r="I339" s="293"/>
      <c r="J339" s="293"/>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si="51"/>
        <v>0</v>
      </c>
      <c r="AB339" s="228" t="str">
        <f t="shared" si="52"/>
        <v/>
      </c>
    </row>
    <row r="340" spans="1:28" s="227" customFormat="1" ht="23.1" customHeight="1">
      <c r="A340" s="299"/>
      <c r="B340" s="294"/>
      <c r="C340" s="295"/>
      <c r="D340" s="296"/>
      <c r="E340" s="294"/>
      <c r="F340" s="294"/>
      <c r="G340" s="294"/>
      <c r="H340" s="297"/>
      <c r="I340" s="293"/>
      <c r="J340" s="293"/>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si="51"/>
        <v>0</v>
      </c>
      <c r="AB340" s="228" t="str">
        <f t="shared" si="52"/>
        <v/>
      </c>
    </row>
    <row r="341" spans="1:28" s="227" customFormat="1" ht="23.1" customHeight="1">
      <c r="A341" s="299"/>
      <c r="B341" s="294"/>
      <c r="C341" s="295"/>
      <c r="D341" s="296"/>
      <c r="E341" s="294"/>
      <c r="F341" s="294"/>
      <c r="G341" s="294"/>
      <c r="H341" s="297"/>
      <c r="I341" s="293"/>
      <c r="J341" s="293"/>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51"/>
        <v>0</v>
      </c>
      <c r="AB341" s="228" t="str">
        <f t="shared" si="52"/>
        <v/>
      </c>
    </row>
    <row r="342" spans="1:28" s="227" customFormat="1" ht="23.1" customHeight="1">
      <c r="A342" s="299"/>
      <c r="B342" s="294"/>
      <c r="C342" s="295"/>
      <c r="D342" s="296"/>
      <c r="E342" s="294"/>
      <c r="F342" s="294"/>
      <c r="G342" s="294"/>
      <c r="H342" s="297"/>
      <c r="I342" s="293"/>
      <c r="J342" s="293"/>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si="51"/>
        <v>0</v>
      </c>
      <c r="AB342" s="228" t="str">
        <f t="shared" si="52"/>
        <v/>
      </c>
    </row>
    <row r="343" spans="1:28" s="227" customFormat="1" ht="23.1" customHeight="1">
      <c r="A343" s="299"/>
      <c r="B343" s="294"/>
      <c r="C343" s="295"/>
      <c r="D343" s="296"/>
      <c r="E343" s="294"/>
      <c r="F343" s="294"/>
      <c r="G343" s="294"/>
      <c r="H343" s="297"/>
      <c r="I343" s="293"/>
      <c r="J343" s="293"/>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51"/>
        <v>0</v>
      </c>
      <c r="AB343" s="228" t="str">
        <f t="shared" si="52"/>
        <v/>
      </c>
    </row>
    <row r="344" spans="1:28" s="227" customFormat="1" ht="23.1" customHeight="1">
      <c r="A344" s="299"/>
      <c r="B344" s="294"/>
      <c r="C344" s="295"/>
      <c r="D344" s="296"/>
      <c r="E344" s="294"/>
      <c r="F344" s="294"/>
      <c r="G344" s="294"/>
      <c r="H344" s="297"/>
      <c r="I344" s="293"/>
      <c r="J344" s="293"/>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si="51"/>
        <v>0</v>
      </c>
      <c r="AB344" s="228" t="str">
        <f t="shared" si="52"/>
        <v/>
      </c>
    </row>
    <row r="345" spans="1:28" s="227" customFormat="1" ht="23.1" customHeight="1">
      <c r="A345" s="299"/>
      <c r="B345" s="294"/>
      <c r="C345" s="295"/>
      <c r="D345" s="296"/>
      <c r="E345" s="294"/>
      <c r="F345" s="294"/>
      <c r="G345" s="294"/>
      <c r="H345" s="297"/>
      <c r="I345" s="293"/>
      <c r="J345" s="293"/>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si="51"/>
        <v>0</v>
      </c>
      <c r="AB345" s="228" t="str">
        <f t="shared" si="52"/>
        <v/>
      </c>
    </row>
    <row r="346" spans="1:28" s="227" customFormat="1" ht="23.1" customHeight="1">
      <c r="A346" s="299"/>
      <c r="B346" s="294"/>
      <c r="C346" s="295"/>
      <c r="D346" s="296"/>
      <c r="E346" s="294"/>
      <c r="F346" s="294"/>
      <c r="G346" s="294"/>
      <c r="H346" s="297"/>
      <c r="I346" s="293"/>
      <c r="J346" s="293"/>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si="51"/>
        <v>0</v>
      </c>
      <c r="AB346" s="228" t="str">
        <f t="shared" si="52"/>
        <v/>
      </c>
    </row>
    <row r="347" spans="1:28" s="227" customFormat="1" ht="23.1" customHeight="1">
      <c r="A347" s="299"/>
      <c r="B347" s="294"/>
      <c r="C347" s="295"/>
      <c r="D347" s="296"/>
      <c r="E347" s="294"/>
      <c r="F347" s="294"/>
      <c r="G347" s="294"/>
      <c r="H347" s="297"/>
      <c r="I347" s="293"/>
      <c r="J347" s="293"/>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si="51"/>
        <v>0</v>
      </c>
      <c r="AB347" s="228" t="str">
        <f t="shared" si="52"/>
        <v/>
      </c>
    </row>
    <row r="348" spans="1:28" s="227" customFormat="1" ht="23.1" customHeight="1">
      <c r="A348" s="299"/>
      <c r="B348" s="294"/>
      <c r="C348" s="295"/>
      <c r="D348" s="296"/>
      <c r="E348" s="294"/>
      <c r="F348" s="294"/>
      <c r="G348" s="294"/>
      <c r="H348" s="297"/>
      <c r="I348" s="293"/>
      <c r="J348" s="293"/>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si="51"/>
        <v>0</v>
      </c>
      <c r="AB348" s="228" t="str">
        <f t="shared" si="52"/>
        <v/>
      </c>
    </row>
    <row r="349" spans="1:28" s="227" customFormat="1" ht="23.1" customHeight="1">
      <c r="A349" s="299"/>
      <c r="B349" s="294"/>
      <c r="C349" s="295"/>
      <c r="D349" s="296"/>
      <c r="E349" s="294"/>
      <c r="F349" s="294"/>
      <c r="G349" s="294"/>
      <c r="H349" s="297"/>
      <c r="I349" s="293"/>
      <c r="J349" s="293"/>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si="51"/>
        <v>0</v>
      </c>
      <c r="AB349" s="228" t="str">
        <f t="shared" si="52"/>
        <v/>
      </c>
    </row>
    <row r="350" spans="1:28" s="227" customFormat="1" ht="23.1" customHeight="1">
      <c r="A350" s="299"/>
      <c r="B350" s="294"/>
      <c r="C350" s="295"/>
      <c r="D350" s="296"/>
      <c r="E350" s="294"/>
      <c r="F350" s="294"/>
      <c r="G350" s="294"/>
      <c r="H350" s="297"/>
      <c r="I350" s="293"/>
      <c r="J350" s="293"/>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51"/>
        <v>0</v>
      </c>
      <c r="AB350" s="228" t="str">
        <f t="shared" si="52"/>
        <v/>
      </c>
    </row>
    <row r="351" spans="1:28" s="227" customFormat="1" ht="23.1" customHeight="1">
      <c r="A351" s="299"/>
      <c r="B351" s="294"/>
      <c r="C351" s="295"/>
      <c r="D351" s="296"/>
      <c r="E351" s="294"/>
      <c r="F351" s="294"/>
      <c r="G351" s="294"/>
      <c r="H351" s="297"/>
      <c r="I351" s="293"/>
      <c r="J351" s="293"/>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si="51"/>
        <v>0</v>
      </c>
      <c r="AB351" s="228" t="str">
        <f t="shared" si="52"/>
        <v/>
      </c>
    </row>
    <row r="352" spans="1:28" s="227" customFormat="1" ht="23.1" customHeight="1">
      <c r="A352" s="299"/>
      <c r="B352" s="294"/>
      <c r="C352" s="295"/>
      <c r="D352" s="296"/>
      <c r="E352" s="294"/>
      <c r="F352" s="294"/>
      <c r="G352" s="294"/>
      <c r="H352" s="297"/>
      <c r="I352" s="293"/>
      <c r="J352" s="293"/>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51"/>
        <v>0</v>
      </c>
      <c r="AB352" s="228" t="str">
        <f t="shared" si="52"/>
        <v/>
      </c>
    </row>
    <row r="353" spans="1:28" s="227" customFormat="1" ht="23.1" customHeight="1">
      <c r="A353" s="299"/>
      <c r="B353" s="294"/>
      <c r="C353" s="295"/>
      <c r="D353" s="296"/>
      <c r="E353" s="294"/>
      <c r="F353" s="294"/>
      <c r="G353" s="294"/>
      <c r="H353" s="297"/>
      <c r="I353" s="293"/>
      <c r="J353" s="293"/>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51"/>
        <v>0</v>
      </c>
      <c r="AB353" s="228" t="str">
        <f t="shared" si="52"/>
        <v/>
      </c>
    </row>
    <row r="354" spans="1:28" s="227" customFormat="1" ht="23.1" customHeight="1">
      <c r="A354" s="299"/>
      <c r="B354" s="294"/>
      <c r="C354" s="295"/>
      <c r="D354" s="296"/>
      <c r="E354" s="294"/>
      <c r="F354" s="294"/>
      <c r="G354" s="294"/>
      <c r="H354" s="297"/>
      <c r="I354" s="293"/>
      <c r="J354" s="293"/>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si="51"/>
        <v>0</v>
      </c>
      <c r="AB354" s="228" t="str">
        <f t="shared" si="52"/>
        <v/>
      </c>
    </row>
    <row r="355" spans="1:28" s="227" customFormat="1" ht="23.1" customHeight="1">
      <c r="A355" s="299"/>
      <c r="B355" s="294"/>
      <c r="C355" s="295"/>
      <c r="D355" s="296"/>
      <c r="E355" s="294"/>
      <c r="F355" s="294"/>
      <c r="G355" s="294"/>
      <c r="H355" s="297"/>
      <c r="I355" s="293"/>
      <c r="J355" s="293"/>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51"/>
        <v>0</v>
      </c>
      <c r="AB355" s="228" t="str">
        <f t="shared" si="52"/>
        <v/>
      </c>
    </row>
    <row r="356" spans="1:28" s="227" customFormat="1" ht="23.1" customHeight="1">
      <c r="A356" s="299"/>
      <c r="B356" s="294"/>
      <c r="C356" s="295"/>
      <c r="D356" s="296"/>
      <c r="E356" s="294"/>
      <c r="F356" s="294"/>
      <c r="G356" s="294"/>
      <c r="H356" s="297"/>
      <c r="I356" s="293"/>
      <c r="J356" s="293"/>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51"/>
        <v>0</v>
      </c>
      <c r="AB356" s="228" t="str">
        <f t="shared" si="52"/>
        <v/>
      </c>
    </row>
    <row r="357" spans="1:28" s="227" customFormat="1" ht="23.1" customHeight="1">
      <c r="A357" s="299"/>
      <c r="B357" s="294"/>
      <c r="C357" s="295"/>
      <c r="D357" s="296"/>
      <c r="E357" s="294"/>
      <c r="F357" s="294"/>
      <c r="G357" s="294"/>
      <c r="H357" s="297"/>
      <c r="I357" s="293"/>
      <c r="J357" s="293"/>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51"/>
        <v>0</v>
      </c>
      <c r="AB357" s="228" t="str">
        <f t="shared" si="52"/>
        <v/>
      </c>
    </row>
    <row r="358" spans="1:28" s="227" customFormat="1" ht="23.1" customHeight="1">
      <c r="A358" s="299"/>
      <c r="B358" s="294"/>
      <c r="C358" s="295"/>
      <c r="D358" s="296"/>
      <c r="E358" s="294"/>
      <c r="F358" s="294"/>
      <c r="G358" s="294"/>
      <c r="H358" s="297"/>
      <c r="I358" s="293"/>
      <c r="J358" s="293"/>
      <c r="K358" s="224"/>
      <c r="L358" s="224"/>
      <c r="M358" s="224"/>
      <c r="N358" s="224"/>
      <c r="O358" s="224"/>
      <c r="P358" s="185"/>
      <c r="Q358" s="225"/>
      <c r="R358" s="182" t="str">
        <f ca="1">IF(ISERROR($V358),"",OFFSET('Smelter Look-up'!$C$4,$V358-4,0)&amp;"")</f>
        <v/>
      </c>
      <c r="S358" s="181" t="str">
        <f t="shared" ref="S358:S388" ca="1" si="53">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si="54">IF(AND(C358="Smelter not listed",OR(LEN(D358)=0,LEN(E358)=0)),1,0)</f>
        <v>0</v>
      </c>
      <c r="AB358" s="228" t="str">
        <f t="shared" ref="AB358:AB388" si="55">B358&amp;C358</f>
        <v/>
      </c>
    </row>
    <row r="359" spans="1:28" s="227" customFormat="1" ht="23.1" customHeight="1">
      <c r="A359" s="299"/>
      <c r="B359" s="294"/>
      <c r="C359" s="295"/>
      <c r="D359" s="296"/>
      <c r="E359" s="294"/>
      <c r="F359" s="294"/>
      <c r="G359" s="294"/>
      <c r="H359" s="297"/>
      <c r="I359" s="293"/>
      <c r="J359" s="293"/>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4"/>
        <v>0</v>
      </c>
      <c r="AB359" s="228" t="str">
        <f t="shared" si="55"/>
        <v/>
      </c>
    </row>
    <row r="360" spans="1:28" s="227" customFormat="1" ht="23.1" customHeight="1">
      <c r="A360" s="299"/>
      <c r="B360" s="294"/>
      <c r="C360" s="295"/>
      <c r="D360" s="296"/>
      <c r="E360" s="294"/>
      <c r="F360" s="294"/>
      <c r="G360" s="294"/>
      <c r="H360" s="297"/>
      <c r="I360" s="293"/>
      <c r="J360" s="293"/>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54"/>
        <v>0</v>
      </c>
      <c r="AB360" s="228" t="str">
        <f t="shared" si="55"/>
        <v/>
      </c>
    </row>
    <row r="361" spans="1:28" s="227" customFormat="1" ht="23.1" customHeight="1">
      <c r="A361" s="299"/>
      <c r="B361" s="294"/>
      <c r="C361" s="295"/>
      <c r="D361" s="296"/>
      <c r="E361" s="294"/>
      <c r="F361" s="294"/>
      <c r="G361" s="294"/>
      <c r="H361" s="297"/>
      <c r="I361" s="293"/>
      <c r="J361" s="293"/>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54"/>
        <v>0</v>
      </c>
      <c r="AB361" s="228" t="str">
        <f t="shared" si="55"/>
        <v/>
      </c>
    </row>
    <row r="362" spans="1:28" s="227" customFormat="1" ht="23.1" customHeight="1">
      <c r="A362" s="299"/>
      <c r="B362" s="294"/>
      <c r="C362" s="295"/>
      <c r="D362" s="296"/>
      <c r="E362" s="294"/>
      <c r="F362" s="294"/>
      <c r="G362" s="294"/>
      <c r="H362" s="297"/>
      <c r="I362" s="293"/>
      <c r="J362" s="293"/>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4"/>
        <v>0</v>
      </c>
      <c r="AB362" s="228" t="str">
        <f t="shared" si="55"/>
        <v/>
      </c>
    </row>
    <row r="363" spans="1:28" s="227" customFormat="1" ht="23.1" customHeight="1">
      <c r="A363" s="299"/>
      <c r="B363" s="294"/>
      <c r="C363" s="295"/>
      <c r="D363" s="296"/>
      <c r="E363" s="294"/>
      <c r="F363" s="294"/>
      <c r="G363" s="294"/>
      <c r="H363" s="297"/>
      <c r="I363" s="293"/>
      <c r="J363" s="293"/>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4"/>
        <v>0</v>
      </c>
      <c r="AB363" s="228" t="str">
        <f t="shared" si="55"/>
        <v/>
      </c>
    </row>
    <row r="364" spans="1:28" s="227" customFormat="1" ht="23.1" customHeight="1">
      <c r="A364" s="299"/>
      <c r="B364" s="294"/>
      <c r="C364" s="295"/>
      <c r="D364" s="296"/>
      <c r="E364" s="294"/>
      <c r="F364" s="294"/>
      <c r="G364" s="294"/>
      <c r="H364" s="297"/>
      <c r="I364" s="293"/>
      <c r="J364" s="293"/>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4"/>
        <v>0</v>
      </c>
      <c r="AB364" s="228" t="str">
        <f t="shared" si="55"/>
        <v/>
      </c>
    </row>
    <row r="365" spans="1:28" s="227" customFormat="1" ht="23.1" customHeight="1">
      <c r="A365" s="299"/>
      <c r="B365" s="294"/>
      <c r="C365" s="295"/>
      <c r="D365" s="296"/>
      <c r="E365" s="294"/>
      <c r="F365" s="294"/>
      <c r="G365" s="294"/>
      <c r="H365" s="297"/>
      <c r="I365" s="293"/>
      <c r="J365" s="293"/>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4"/>
        <v>0</v>
      </c>
      <c r="AB365" s="228" t="str">
        <f t="shared" si="55"/>
        <v/>
      </c>
    </row>
    <row r="366" spans="1:28" s="227" customFormat="1" ht="23.1" customHeight="1">
      <c r="A366" s="299"/>
      <c r="B366" s="294"/>
      <c r="C366" s="295"/>
      <c r="D366" s="296"/>
      <c r="E366" s="294"/>
      <c r="F366" s="294"/>
      <c r="G366" s="294"/>
      <c r="H366" s="297"/>
      <c r="I366" s="293"/>
      <c r="J366" s="293"/>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4"/>
        <v>0</v>
      </c>
      <c r="AB366" s="228" t="str">
        <f t="shared" si="55"/>
        <v/>
      </c>
    </row>
    <row r="367" spans="1:28" s="227" customFormat="1" ht="23.1" customHeight="1">
      <c r="A367" s="299"/>
      <c r="B367" s="294"/>
      <c r="C367" s="295"/>
      <c r="D367" s="296"/>
      <c r="E367" s="294"/>
      <c r="F367" s="294"/>
      <c r="G367" s="294"/>
      <c r="H367" s="297"/>
      <c r="I367" s="293"/>
      <c r="J367" s="293"/>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4"/>
        <v>0</v>
      </c>
      <c r="AB367" s="228" t="str">
        <f t="shared" si="55"/>
        <v/>
      </c>
    </row>
    <row r="368" spans="1:28" s="227" customFormat="1" ht="23.1" customHeight="1">
      <c r="A368" s="299"/>
      <c r="B368" s="294"/>
      <c r="C368" s="295"/>
      <c r="D368" s="296"/>
      <c r="E368" s="294"/>
      <c r="F368" s="294"/>
      <c r="G368" s="294"/>
      <c r="H368" s="297"/>
      <c r="I368" s="293"/>
      <c r="J368" s="293"/>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4"/>
        <v>0</v>
      </c>
      <c r="AB368" s="228" t="str">
        <f t="shared" si="55"/>
        <v/>
      </c>
    </row>
    <row r="369" spans="1:28" s="227" customFormat="1" ht="23.1" customHeight="1">
      <c r="A369" s="299"/>
      <c r="B369" s="294"/>
      <c r="C369" s="295"/>
      <c r="D369" s="296"/>
      <c r="E369" s="294"/>
      <c r="F369" s="294"/>
      <c r="G369" s="294"/>
      <c r="H369" s="297"/>
      <c r="I369" s="293"/>
      <c r="J369" s="293"/>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4"/>
        <v>0</v>
      </c>
      <c r="AB369" s="228" t="str">
        <f t="shared" si="55"/>
        <v/>
      </c>
    </row>
    <row r="370" spans="1:28" s="227" customFormat="1" ht="23.1" customHeight="1">
      <c r="A370" s="299"/>
      <c r="B370" s="294"/>
      <c r="C370" s="295"/>
      <c r="D370" s="296"/>
      <c r="E370" s="294"/>
      <c r="F370" s="294"/>
      <c r="G370" s="294"/>
      <c r="H370" s="297"/>
      <c r="I370" s="293"/>
      <c r="J370" s="293"/>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4"/>
        <v>0</v>
      </c>
      <c r="AB370" s="228" t="str">
        <f t="shared" si="55"/>
        <v/>
      </c>
    </row>
    <row r="371" spans="1:28" s="227" customFormat="1" ht="23.1" customHeight="1">
      <c r="A371" s="299"/>
      <c r="B371" s="294"/>
      <c r="C371" s="295"/>
      <c r="D371" s="296"/>
      <c r="E371" s="294"/>
      <c r="F371" s="294"/>
      <c r="G371" s="294"/>
      <c r="H371" s="297"/>
      <c r="I371" s="293"/>
      <c r="J371" s="293"/>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4"/>
        <v>0</v>
      </c>
      <c r="AB371" s="228" t="str">
        <f t="shared" si="55"/>
        <v/>
      </c>
    </row>
    <row r="372" spans="1:28" s="227" customFormat="1" ht="23.1" customHeight="1">
      <c r="A372" s="299"/>
      <c r="B372" s="294"/>
      <c r="C372" s="295"/>
      <c r="D372" s="296"/>
      <c r="E372" s="294"/>
      <c r="F372" s="294"/>
      <c r="G372" s="294"/>
      <c r="H372" s="297"/>
      <c r="I372" s="293"/>
      <c r="J372" s="293"/>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4"/>
        <v>0</v>
      </c>
      <c r="AB372" s="228" t="str">
        <f t="shared" si="55"/>
        <v/>
      </c>
    </row>
    <row r="373" spans="1:28" s="227" customFormat="1" ht="23.1" customHeight="1">
      <c r="A373" s="299"/>
      <c r="B373" s="294"/>
      <c r="C373" s="295"/>
      <c r="D373" s="296"/>
      <c r="E373" s="294"/>
      <c r="F373" s="294"/>
      <c r="G373" s="294"/>
      <c r="H373" s="297"/>
      <c r="I373" s="293"/>
      <c r="J373" s="293"/>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4"/>
        <v>0</v>
      </c>
      <c r="AB373" s="228" t="str">
        <f t="shared" si="55"/>
        <v/>
      </c>
    </row>
    <row r="374" spans="1:28" s="227" customFormat="1" ht="23.1" customHeight="1">
      <c r="A374" s="299"/>
      <c r="B374" s="294"/>
      <c r="C374" s="295"/>
      <c r="D374" s="296"/>
      <c r="E374" s="294"/>
      <c r="F374" s="294"/>
      <c r="G374" s="294"/>
      <c r="H374" s="297"/>
      <c r="I374" s="293"/>
      <c r="J374" s="293"/>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4"/>
        <v>0</v>
      </c>
      <c r="AB374" s="228" t="str">
        <f t="shared" si="55"/>
        <v/>
      </c>
    </row>
    <row r="375" spans="1:28" s="227" customFormat="1" ht="23.1" customHeight="1">
      <c r="A375" s="299"/>
      <c r="B375" s="294"/>
      <c r="C375" s="295"/>
      <c r="D375" s="296"/>
      <c r="E375" s="294"/>
      <c r="F375" s="294"/>
      <c r="G375" s="294"/>
      <c r="H375" s="297"/>
      <c r="I375" s="293"/>
      <c r="J375" s="293"/>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4"/>
        <v>0</v>
      </c>
      <c r="AB375" s="228" t="str">
        <f t="shared" si="55"/>
        <v/>
      </c>
    </row>
    <row r="376" spans="1:28" s="227" customFormat="1" ht="23.1" customHeight="1">
      <c r="A376" s="299"/>
      <c r="B376" s="294"/>
      <c r="C376" s="295"/>
      <c r="D376" s="296"/>
      <c r="E376" s="294"/>
      <c r="F376" s="294"/>
      <c r="G376" s="294"/>
      <c r="H376" s="297"/>
      <c r="I376" s="293"/>
      <c r="J376" s="293"/>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4"/>
        <v>0</v>
      </c>
      <c r="AB376" s="228" t="str">
        <f t="shared" si="55"/>
        <v/>
      </c>
    </row>
    <row r="377" spans="1:28" s="227" customFormat="1" ht="23.1" customHeight="1">
      <c r="A377" s="299"/>
      <c r="B377" s="294"/>
      <c r="C377" s="295"/>
      <c r="D377" s="296"/>
      <c r="E377" s="294"/>
      <c r="F377" s="294"/>
      <c r="G377" s="294"/>
      <c r="H377" s="297"/>
      <c r="I377" s="293"/>
      <c r="J377" s="293"/>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4"/>
        <v>0</v>
      </c>
      <c r="AB377" s="228" t="str">
        <f t="shared" si="55"/>
        <v/>
      </c>
    </row>
    <row r="378" spans="1:28" s="227" customFormat="1" ht="23.1" customHeight="1">
      <c r="A378" s="299"/>
      <c r="B378" s="294"/>
      <c r="C378" s="295"/>
      <c r="D378" s="296"/>
      <c r="E378" s="294"/>
      <c r="F378" s="294"/>
      <c r="G378" s="294"/>
      <c r="H378" s="297"/>
      <c r="I378" s="293"/>
      <c r="J378" s="293"/>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4"/>
        <v>0</v>
      </c>
      <c r="AB378" s="228" t="str">
        <f t="shared" si="55"/>
        <v/>
      </c>
    </row>
    <row r="379" spans="1:28" s="227" customFormat="1" ht="23.1" customHeight="1">
      <c r="A379" s="299"/>
      <c r="B379" s="294"/>
      <c r="C379" s="295"/>
      <c r="D379" s="296"/>
      <c r="E379" s="294"/>
      <c r="F379" s="294"/>
      <c r="G379" s="294"/>
      <c r="H379" s="297"/>
      <c r="I379" s="293"/>
      <c r="J379" s="293"/>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4"/>
        <v>0</v>
      </c>
      <c r="AB379" s="228" t="str">
        <f t="shared" si="55"/>
        <v/>
      </c>
    </row>
    <row r="380" spans="1:28" s="227" customFormat="1" ht="23.1" customHeight="1">
      <c r="A380" s="299"/>
      <c r="B380" s="294"/>
      <c r="C380" s="295"/>
      <c r="D380" s="296"/>
      <c r="E380" s="294"/>
      <c r="F380" s="294"/>
      <c r="G380" s="294"/>
      <c r="H380" s="297"/>
      <c r="I380" s="293"/>
      <c r="J380" s="293"/>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4"/>
        <v>0</v>
      </c>
      <c r="AB380" s="228" t="str">
        <f t="shared" si="55"/>
        <v/>
      </c>
    </row>
    <row r="381" spans="1:28" s="227" customFormat="1" ht="23.1" customHeight="1">
      <c r="A381" s="299"/>
      <c r="B381" s="294"/>
      <c r="C381" s="295"/>
      <c r="D381" s="296"/>
      <c r="E381" s="294"/>
      <c r="F381" s="294"/>
      <c r="G381" s="294"/>
      <c r="H381" s="297"/>
      <c r="I381" s="293"/>
      <c r="J381" s="293"/>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4"/>
        <v>0</v>
      </c>
      <c r="AB381" s="228" t="str">
        <f t="shared" si="55"/>
        <v/>
      </c>
    </row>
    <row r="382" spans="1:28" s="227" customFormat="1" ht="23.1" customHeight="1">
      <c r="A382" s="299"/>
      <c r="B382" s="294"/>
      <c r="C382" s="295"/>
      <c r="D382" s="296"/>
      <c r="E382" s="294"/>
      <c r="F382" s="294"/>
      <c r="G382" s="294"/>
      <c r="H382" s="297"/>
      <c r="I382" s="293"/>
      <c r="J382" s="293"/>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4"/>
        <v>0</v>
      </c>
      <c r="AB382" s="228" t="str">
        <f t="shared" si="55"/>
        <v/>
      </c>
    </row>
    <row r="383" spans="1:28" s="227" customFormat="1" ht="23.1" customHeight="1">
      <c r="A383" s="299"/>
      <c r="B383" s="294"/>
      <c r="C383" s="295"/>
      <c r="D383" s="296"/>
      <c r="E383" s="294"/>
      <c r="F383" s="294"/>
      <c r="G383" s="294"/>
      <c r="H383" s="297"/>
      <c r="I383" s="293"/>
      <c r="J383" s="293"/>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4"/>
        <v>0</v>
      </c>
      <c r="AB383" s="228" t="str">
        <f t="shared" si="55"/>
        <v/>
      </c>
    </row>
    <row r="384" spans="1:28" s="227" customFormat="1" ht="23.1" customHeight="1">
      <c r="A384" s="299"/>
      <c r="B384" s="294"/>
      <c r="C384" s="295"/>
      <c r="D384" s="296"/>
      <c r="E384" s="294"/>
      <c r="F384" s="294"/>
      <c r="G384" s="294"/>
      <c r="H384" s="297"/>
      <c r="I384" s="293"/>
      <c r="J384" s="293"/>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4"/>
        <v>0</v>
      </c>
      <c r="AB384" s="228" t="str">
        <f t="shared" si="55"/>
        <v/>
      </c>
    </row>
    <row r="385" spans="1:28" s="227" customFormat="1" ht="23.1" customHeight="1">
      <c r="A385" s="299"/>
      <c r="B385" s="294"/>
      <c r="C385" s="295"/>
      <c r="D385" s="296"/>
      <c r="E385" s="294"/>
      <c r="F385" s="294"/>
      <c r="G385" s="294"/>
      <c r="H385" s="297"/>
      <c r="I385" s="293"/>
      <c r="J385" s="293"/>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4"/>
        <v>0</v>
      </c>
      <c r="AB385" s="228" t="str">
        <f t="shared" si="55"/>
        <v/>
      </c>
    </row>
    <row r="386" spans="1:28" s="227" customFormat="1" ht="23.1" customHeight="1">
      <c r="A386" s="299"/>
      <c r="B386" s="294"/>
      <c r="C386" s="295"/>
      <c r="D386" s="296"/>
      <c r="E386" s="294"/>
      <c r="F386" s="294"/>
      <c r="G386" s="294"/>
      <c r="H386" s="297"/>
      <c r="I386" s="293"/>
      <c r="J386" s="293"/>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4"/>
        <v>0</v>
      </c>
      <c r="AB386" s="228" t="str">
        <f t="shared" si="55"/>
        <v/>
      </c>
    </row>
    <row r="387" spans="1:28" s="227" customFormat="1" ht="23.1" customHeight="1">
      <c r="A387" s="299"/>
      <c r="B387" s="294"/>
      <c r="C387" s="295"/>
      <c r="D387" s="296"/>
      <c r="E387" s="294"/>
      <c r="F387" s="294"/>
      <c r="G387" s="294"/>
      <c r="H387" s="297"/>
      <c r="I387" s="293"/>
      <c r="J387" s="293"/>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4"/>
        <v>0</v>
      </c>
      <c r="AB387" s="228" t="str">
        <f t="shared" si="55"/>
        <v/>
      </c>
    </row>
    <row r="388" spans="1:28" s="227" customFormat="1" ht="23.1" customHeight="1">
      <c r="A388" s="299"/>
      <c r="B388" s="294"/>
      <c r="C388" s="295"/>
      <c r="D388" s="296"/>
      <c r="E388" s="294"/>
      <c r="F388" s="294"/>
      <c r="G388" s="294"/>
      <c r="H388" s="297"/>
      <c r="I388" s="293"/>
      <c r="J388" s="293"/>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4"/>
        <v>0</v>
      </c>
      <c r="AB388" s="228" t="str">
        <f t="shared" si="55"/>
        <v/>
      </c>
    </row>
    <row r="389" spans="1:28" s="227" customFormat="1" ht="23.1" customHeight="1">
      <c r="A389" s="299"/>
      <c r="B389" s="294"/>
      <c r="C389" s="295"/>
      <c r="D389" s="296"/>
      <c r="E389" s="294"/>
      <c r="F389" s="294"/>
      <c r="G389" s="294"/>
      <c r="H389" s="297"/>
      <c r="I389" s="293"/>
      <c r="J389" s="293"/>
      <c r="K389" s="224"/>
      <c r="L389" s="224"/>
      <c r="M389" s="224"/>
      <c r="N389" s="224"/>
      <c r="O389" s="224"/>
      <c r="P389" s="185"/>
      <c r="Q389" s="225"/>
      <c r="R389" s="182" t="str">
        <f ca="1">IF(ISERROR($V389),"",OFFSET('Smelter Look-up'!$C$4,$V389-4,0)&amp;"")</f>
        <v/>
      </c>
      <c r="S389" s="181" t="str">
        <f t="shared" ref="S389"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7">IF(AND(C389="Smelter not listed",OR(LEN(D389)=0,LEN(E389)=0)),1,0)</f>
        <v>0</v>
      </c>
      <c r="AB389" s="228" t="str">
        <f t="shared" ref="AB389" si="58">B389&amp;C389</f>
        <v/>
      </c>
    </row>
    <row r="390" spans="1:28" s="227" customFormat="1" ht="23.1" customHeight="1">
      <c r="A390" s="299"/>
      <c r="B390" s="294"/>
      <c r="C390" s="295"/>
      <c r="D390" s="296"/>
      <c r="E390" s="294"/>
      <c r="F390" s="294"/>
      <c r="G390" s="294"/>
      <c r="H390" s="297"/>
      <c r="I390" s="293"/>
      <c r="J390" s="293"/>
      <c r="K390" s="224"/>
      <c r="L390" s="224"/>
      <c r="M390" s="224"/>
      <c r="N390" s="224"/>
      <c r="O390" s="224"/>
      <c r="P390" s="185"/>
      <c r="Q390" s="225"/>
      <c r="R390" s="182" t="str">
        <f ca="1">IF(ISERROR($V390),"",OFFSET('Smelter Look-up'!$C$4,$V390-4,0)&amp;"")</f>
        <v/>
      </c>
      <c r="S390" s="181" t="str">
        <f t="shared" ref="S390:S421" ca="1" si="59">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60">IF(AND(C390="Smelter not listed",OR(LEN(D390)=0,LEN(E390)=0)),1,0)</f>
        <v>0</v>
      </c>
      <c r="AB390" s="228" t="str">
        <f t="shared" ref="AB390:AB421" si="61">B390&amp;C390</f>
        <v/>
      </c>
    </row>
    <row r="391" spans="1:28" s="227" customFormat="1" ht="23.1" customHeight="1">
      <c r="A391" s="299"/>
      <c r="B391" s="294"/>
      <c r="C391" s="295"/>
      <c r="D391" s="296"/>
      <c r="E391" s="294"/>
      <c r="F391" s="294"/>
      <c r="G391" s="294"/>
      <c r="H391" s="297"/>
      <c r="I391" s="293"/>
      <c r="J391" s="293"/>
      <c r="K391" s="224"/>
      <c r="L391" s="224"/>
      <c r="M391" s="224"/>
      <c r="N391" s="224"/>
      <c r="O391" s="224"/>
      <c r="P391" s="185"/>
      <c r="Q391" s="225"/>
      <c r="R391" s="182" t="str">
        <f ca="1">IF(ISERROR($V391),"",OFFSET('Smelter Look-up'!$C$4,$V391-4,0)&amp;"")</f>
        <v/>
      </c>
      <c r="S391" s="181" t="str">
        <f t="shared" ca="1" si="5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60"/>
        <v>0</v>
      </c>
      <c r="AB391" s="228" t="str">
        <f t="shared" si="61"/>
        <v/>
      </c>
    </row>
    <row r="392" spans="1:28" s="227" customFormat="1" ht="23.1" customHeight="1">
      <c r="A392" s="299"/>
      <c r="B392" s="294"/>
      <c r="C392" s="295"/>
      <c r="D392" s="296"/>
      <c r="E392" s="294"/>
      <c r="F392" s="294"/>
      <c r="G392" s="294"/>
      <c r="H392" s="297"/>
      <c r="I392" s="293"/>
      <c r="J392" s="293"/>
      <c r="K392" s="224"/>
      <c r="L392" s="224"/>
      <c r="M392" s="224"/>
      <c r="N392" s="224"/>
      <c r="O392" s="224"/>
      <c r="P392" s="185"/>
      <c r="Q392" s="225"/>
      <c r="R392" s="182" t="str">
        <f ca="1">IF(ISERROR($V392),"",OFFSET('Smelter Look-up'!$C$4,$V392-4,0)&amp;"")</f>
        <v/>
      </c>
      <c r="S392" s="181" t="str">
        <f t="shared" ca="1" si="5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60"/>
        <v>0</v>
      </c>
      <c r="AB392" s="228" t="str">
        <f t="shared" si="61"/>
        <v/>
      </c>
    </row>
    <row r="393" spans="1:28" s="227" customFormat="1" ht="23.1" customHeight="1">
      <c r="A393" s="299"/>
      <c r="B393" s="294"/>
      <c r="C393" s="295"/>
      <c r="D393" s="296"/>
      <c r="E393" s="294"/>
      <c r="F393" s="294"/>
      <c r="G393" s="294"/>
      <c r="H393" s="297"/>
      <c r="I393" s="293"/>
      <c r="J393" s="293"/>
      <c r="K393" s="224"/>
      <c r="L393" s="224"/>
      <c r="M393" s="224"/>
      <c r="N393" s="224"/>
      <c r="O393" s="224"/>
      <c r="P393" s="185"/>
      <c r="Q393" s="225"/>
      <c r="R393" s="182" t="str">
        <f ca="1">IF(ISERROR($V393),"",OFFSET('Smelter Look-up'!$C$4,$V393-4,0)&amp;"")</f>
        <v/>
      </c>
      <c r="S393" s="181" t="str">
        <f t="shared" ca="1" si="5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60"/>
        <v>0</v>
      </c>
      <c r="AB393" s="228" t="str">
        <f t="shared" si="61"/>
        <v/>
      </c>
    </row>
    <row r="394" spans="1:28" s="227" customFormat="1" ht="23.1" customHeight="1">
      <c r="A394" s="299"/>
      <c r="B394" s="294"/>
      <c r="C394" s="295"/>
      <c r="D394" s="296"/>
      <c r="E394" s="294"/>
      <c r="F394" s="294"/>
      <c r="G394" s="294"/>
      <c r="H394" s="297"/>
      <c r="I394" s="293"/>
      <c r="J394" s="293"/>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60"/>
        <v>0</v>
      </c>
      <c r="AB394" s="228" t="str">
        <f t="shared" si="61"/>
        <v/>
      </c>
    </row>
    <row r="395" spans="1:28" s="227" customFormat="1" ht="23.1" customHeight="1">
      <c r="A395" s="299"/>
      <c r="B395" s="294"/>
      <c r="C395" s="295"/>
      <c r="D395" s="296"/>
      <c r="E395" s="294"/>
      <c r="F395" s="294"/>
      <c r="G395" s="294"/>
      <c r="H395" s="297"/>
      <c r="I395" s="293"/>
      <c r="J395" s="293"/>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60"/>
        <v>0</v>
      </c>
      <c r="AB395" s="228" t="str">
        <f t="shared" si="61"/>
        <v/>
      </c>
    </row>
    <row r="396" spans="1:28" s="227" customFormat="1" ht="23.1" customHeight="1">
      <c r="A396" s="299"/>
      <c r="B396" s="294"/>
      <c r="C396" s="295"/>
      <c r="D396" s="296"/>
      <c r="E396" s="294"/>
      <c r="F396" s="294"/>
      <c r="G396" s="294"/>
      <c r="H396" s="297"/>
      <c r="I396" s="293"/>
      <c r="J396" s="293"/>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60"/>
        <v>0</v>
      </c>
      <c r="AB396" s="228" t="str">
        <f t="shared" si="61"/>
        <v/>
      </c>
    </row>
    <row r="397" spans="1:28" s="227" customFormat="1" ht="23.1" customHeight="1">
      <c r="A397" s="299"/>
      <c r="B397" s="294"/>
      <c r="C397" s="295"/>
      <c r="D397" s="296"/>
      <c r="E397" s="294"/>
      <c r="F397" s="294"/>
      <c r="G397" s="294"/>
      <c r="H397" s="297"/>
      <c r="I397" s="293"/>
      <c r="J397" s="293"/>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60"/>
        <v>0</v>
      </c>
      <c r="AB397" s="228" t="str">
        <f t="shared" si="61"/>
        <v/>
      </c>
    </row>
    <row r="398" spans="1:28" s="227" customFormat="1" ht="23.1" customHeight="1">
      <c r="A398" s="299"/>
      <c r="B398" s="294"/>
      <c r="C398" s="295"/>
      <c r="D398" s="296"/>
      <c r="E398" s="294"/>
      <c r="F398" s="294"/>
      <c r="G398" s="294"/>
      <c r="H398" s="297"/>
      <c r="I398" s="293"/>
      <c r="J398" s="293"/>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60"/>
        <v>0</v>
      </c>
      <c r="AB398" s="228" t="str">
        <f t="shared" si="61"/>
        <v/>
      </c>
    </row>
    <row r="399" spans="1:28" s="227" customFormat="1" ht="23.1" customHeight="1">
      <c r="A399" s="299"/>
      <c r="B399" s="294"/>
      <c r="C399" s="295"/>
      <c r="D399" s="296"/>
      <c r="E399" s="294"/>
      <c r="F399" s="294"/>
      <c r="G399" s="294"/>
      <c r="H399" s="297"/>
      <c r="I399" s="293"/>
      <c r="J399" s="293"/>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60"/>
        <v>0</v>
      </c>
      <c r="AB399" s="228" t="str">
        <f t="shared" si="61"/>
        <v/>
      </c>
    </row>
    <row r="400" spans="1:28" s="227" customFormat="1" ht="23.1" customHeight="1">
      <c r="A400" s="299"/>
      <c r="B400" s="294"/>
      <c r="C400" s="295"/>
      <c r="D400" s="296"/>
      <c r="E400" s="294"/>
      <c r="F400" s="294"/>
      <c r="G400" s="294"/>
      <c r="H400" s="297"/>
      <c r="I400" s="293"/>
      <c r="J400" s="293"/>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60"/>
        <v>0</v>
      </c>
      <c r="AB400" s="228" t="str">
        <f t="shared" si="61"/>
        <v/>
      </c>
    </row>
    <row r="401" spans="1:28" s="227" customFormat="1" ht="23.1" customHeight="1">
      <c r="A401" s="299"/>
      <c r="B401" s="294"/>
      <c r="C401" s="295"/>
      <c r="D401" s="296"/>
      <c r="E401" s="294"/>
      <c r="F401" s="294"/>
      <c r="G401" s="294"/>
      <c r="H401" s="297"/>
      <c r="I401" s="293"/>
      <c r="J401" s="293"/>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60"/>
        <v>0</v>
      </c>
      <c r="AB401" s="228" t="str">
        <f t="shared" si="61"/>
        <v/>
      </c>
    </row>
    <row r="402" spans="1:28" s="227" customFormat="1" ht="23.1" customHeight="1">
      <c r="A402" s="299"/>
      <c r="B402" s="294"/>
      <c r="C402" s="295"/>
      <c r="D402" s="296"/>
      <c r="E402" s="294"/>
      <c r="F402" s="294"/>
      <c r="G402" s="294"/>
      <c r="H402" s="297"/>
      <c r="I402" s="293"/>
      <c r="J402" s="293"/>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60"/>
        <v>0</v>
      </c>
      <c r="AB402" s="228" t="str">
        <f t="shared" si="61"/>
        <v/>
      </c>
    </row>
    <row r="403" spans="1:28" s="227" customFormat="1" ht="23.1" customHeight="1">
      <c r="A403" s="299"/>
      <c r="B403" s="294"/>
      <c r="C403" s="295"/>
      <c r="D403" s="296"/>
      <c r="E403" s="294"/>
      <c r="F403" s="294"/>
      <c r="G403" s="294"/>
      <c r="H403" s="297"/>
      <c r="I403" s="293"/>
      <c r="J403" s="293"/>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60"/>
        <v>0</v>
      </c>
      <c r="AB403" s="228" t="str">
        <f t="shared" si="61"/>
        <v/>
      </c>
    </row>
    <row r="404" spans="1:28" s="227" customFormat="1" ht="23.1" customHeight="1">
      <c r="A404" s="299"/>
      <c r="B404" s="294"/>
      <c r="C404" s="295"/>
      <c r="D404" s="296"/>
      <c r="E404" s="294"/>
      <c r="F404" s="294"/>
      <c r="G404" s="294"/>
      <c r="H404" s="297"/>
      <c r="I404" s="293"/>
      <c r="J404" s="293"/>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60"/>
        <v>0</v>
      </c>
      <c r="AB404" s="228" t="str">
        <f t="shared" si="61"/>
        <v/>
      </c>
    </row>
    <row r="405" spans="1:28" s="227" customFormat="1" ht="23.1" customHeight="1">
      <c r="A405" s="299"/>
      <c r="B405" s="294"/>
      <c r="C405" s="295"/>
      <c r="D405" s="296"/>
      <c r="E405" s="294"/>
      <c r="F405" s="294"/>
      <c r="G405" s="294"/>
      <c r="H405" s="297"/>
      <c r="I405" s="293"/>
      <c r="J405" s="293"/>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60"/>
        <v>0</v>
      </c>
      <c r="AB405" s="228" t="str">
        <f t="shared" si="61"/>
        <v/>
      </c>
    </row>
    <row r="406" spans="1:28" s="227" customFormat="1" ht="23.1" customHeight="1">
      <c r="A406" s="299"/>
      <c r="B406" s="294"/>
      <c r="C406" s="295"/>
      <c r="D406" s="296"/>
      <c r="E406" s="294"/>
      <c r="F406" s="294"/>
      <c r="G406" s="294"/>
      <c r="H406" s="297"/>
      <c r="I406" s="293"/>
      <c r="J406" s="293"/>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60"/>
        <v>0</v>
      </c>
      <c r="AB406" s="228" t="str">
        <f t="shared" si="61"/>
        <v/>
      </c>
    </row>
    <row r="407" spans="1:28" s="227" customFormat="1" ht="23.1" customHeight="1">
      <c r="A407" s="299"/>
      <c r="B407" s="294"/>
      <c r="C407" s="295"/>
      <c r="D407" s="296"/>
      <c r="E407" s="294"/>
      <c r="F407" s="294"/>
      <c r="G407" s="294"/>
      <c r="H407" s="297"/>
      <c r="I407" s="293"/>
      <c r="J407" s="293"/>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60"/>
        <v>0</v>
      </c>
      <c r="AB407" s="228" t="str">
        <f t="shared" si="61"/>
        <v/>
      </c>
    </row>
    <row r="408" spans="1:28" s="227" customFormat="1" ht="23.1" customHeight="1">
      <c r="A408" s="299"/>
      <c r="B408" s="294"/>
      <c r="C408" s="295"/>
      <c r="D408" s="296"/>
      <c r="E408" s="294"/>
      <c r="F408" s="294"/>
      <c r="G408" s="294"/>
      <c r="H408" s="297"/>
      <c r="I408" s="293"/>
      <c r="J408" s="293"/>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60"/>
        <v>0</v>
      </c>
      <c r="AB408" s="228" t="str">
        <f t="shared" si="61"/>
        <v/>
      </c>
    </row>
    <row r="409" spans="1:28" s="227" customFormat="1" ht="23.1" customHeight="1">
      <c r="A409" s="299"/>
      <c r="B409" s="294"/>
      <c r="C409" s="295"/>
      <c r="D409" s="296"/>
      <c r="E409" s="294"/>
      <c r="F409" s="294"/>
      <c r="G409" s="294"/>
      <c r="H409" s="297"/>
      <c r="I409" s="293"/>
      <c r="J409" s="293"/>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60"/>
        <v>0</v>
      </c>
      <c r="AB409" s="228" t="str">
        <f t="shared" si="61"/>
        <v/>
      </c>
    </row>
    <row r="410" spans="1:28" s="227" customFormat="1" ht="23.1" customHeight="1">
      <c r="A410" s="299"/>
      <c r="B410" s="294"/>
      <c r="C410" s="295"/>
      <c r="D410" s="296"/>
      <c r="E410" s="294"/>
      <c r="F410" s="294"/>
      <c r="G410" s="294"/>
      <c r="H410" s="297"/>
      <c r="I410" s="293"/>
      <c r="J410" s="293"/>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60"/>
        <v>0</v>
      </c>
      <c r="AB410" s="228" t="str">
        <f t="shared" si="61"/>
        <v/>
      </c>
    </row>
    <row r="411" spans="1:28" s="227" customFormat="1" ht="23.1" customHeight="1">
      <c r="A411" s="299"/>
      <c r="B411" s="294"/>
      <c r="C411" s="295"/>
      <c r="D411" s="296"/>
      <c r="E411" s="294"/>
      <c r="F411" s="294"/>
      <c r="G411" s="294"/>
      <c r="H411" s="297"/>
      <c r="I411" s="293"/>
      <c r="J411" s="293"/>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60"/>
        <v>0</v>
      </c>
      <c r="AB411" s="228" t="str">
        <f t="shared" si="61"/>
        <v/>
      </c>
    </row>
    <row r="412" spans="1:28" s="227" customFormat="1" ht="23.1" customHeight="1">
      <c r="A412" s="299"/>
      <c r="B412" s="294"/>
      <c r="C412" s="295"/>
      <c r="D412" s="296"/>
      <c r="E412" s="294"/>
      <c r="F412" s="294"/>
      <c r="G412" s="294"/>
      <c r="H412" s="297"/>
      <c r="I412" s="293"/>
      <c r="J412" s="293"/>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60"/>
        <v>0</v>
      </c>
      <c r="AB412" s="228" t="str">
        <f t="shared" si="61"/>
        <v/>
      </c>
    </row>
    <row r="413" spans="1:28" s="227" customFormat="1" ht="23.1" customHeight="1">
      <c r="A413" s="299"/>
      <c r="B413" s="294"/>
      <c r="C413" s="295"/>
      <c r="D413" s="296"/>
      <c r="E413" s="294"/>
      <c r="F413" s="294"/>
      <c r="G413" s="294"/>
      <c r="H413" s="297"/>
      <c r="I413" s="293"/>
      <c r="J413" s="293"/>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60"/>
        <v>0</v>
      </c>
      <c r="AB413" s="228" t="str">
        <f t="shared" si="61"/>
        <v/>
      </c>
    </row>
    <row r="414" spans="1:28" s="227" customFormat="1" ht="23.1" customHeight="1">
      <c r="A414" s="299"/>
      <c r="B414" s="294"/>
      <c r="C414" s="295"/>
      <c r="D414" s="296"/>
      <c r="E414" s="294"/>
      <c r="F414" s="294"/>
      <c r="G414" s="294"/>
      <c r="H414" s="297"/>
      <c r="I414" s="293"/>
      <c r="J414" s="293"/>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60"/>
        <v>0</v>
      </c>
      <c r="AB414" s="228" t="str">
        <f t="shared" si="61"/>
        <v/>
      </c>
    </row>
    <row r="415" spans="1:28" s="227" customFormat="1" ht="23.1" customHeight="1">
      <c r="A415" s="299"/>
      <c r="B415" s="294"/>
      <c r="C415" s="295"/>
      <c r="D415" s="296"/>
      <c r="E415" s="294"/>
      <c r="F415" s="294"/>
      <c r="G415" s="294"/>
      <c r="H415" s="297"/>
      <c r="I415" s="293"/>
      <c r="J415" s="293"/>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60"/>
        <v>0</v>
      </c>
      <c r="AB415" s="228" t="str">
        <f t="shared" si="61"/>
        <v/>
      </c>
    </row>
    <row r="416" spans="1:28" s="227" customFormat="1" ht="23.1" customHeight="1">
      <c r="A416" s="299"/>
      <c r="B416" s="294"/>
      <c r="C416" s="295"/>
      <c r="D416" s="296"/>
      <c r="E416" s="294"/>
      <c r="F416" s="294"/>
      <c r="G416" s="294"/>
      <c r="H416" s="297"/>
      <c r="I416" s="293"/>
      <c r="J416" s="293"/>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60"/>
        <v>0</v>
      </c>
      <c r="AB416" s="228" t="str">
        <f t="shared" si="61"/>
        <v/>
      </c>
    </row>
    <row r="417" spans="1:28" s="227" customFormat="1" ht="23.1" customHeight="1">
      <c r="A417" s="299"/>
      <c r="B417" s="294"/>
      <c r="C417" s="295"/>
      <c r="D417" s="296"/>
      <c r="E417" s="294"/>
      <c r="F417" s="294"/>
      <c r="G417" s="294"/>
      <c r="H417" s="297"/>
      <c r="I417" s="293"/>
      <c r="J417" s="293"/>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60"/>
        <v>0</v>
      </c>
      <c r="AB417" s="228" t="str">
        <f t="shared" si="61"/>
        <v/>
      </c>
    </row>
    <row r="418" spans="1:28" s="227" customFormat="1" ht="23.1" customHeight="1">
      <c r="A418" s="299"/>
      <c r="B418" s="294"/>
      <c r="C418" s="295"/>
      <c r="D418" s="296"/>
      <c r="E418" s="294"/>
      <c r="F418" s="294"/>
      <c r="G418" s="294"/>
      <c r="H418" s="297"/>
      <c r="I418" s="293"/>
      <c r="J418" s="293"/>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60"/>
        <v>0</v>
      </c>
      <c r="AB418" s="228" t="str">
        <f t="shared" si="61"/>
        <v/>
      </c>
    </row>
    <row r="419" spans="1:28" s="227" customFormat="1" ht="23.1" customHeight="1">
      <c r="A419" s="299"/>
      <c r="B419" s="294"/>
      <c r="C419" s="295"/>
      <c r="D419" s="296"/>
      <c r="E419" s="294"/>
      <c r="F419" s="294"/>
      <c r="G419" s="294"/>
      <c r="H419" s="297"/>
      <c r="I419" s="293"/>
      <c r="J419" s="293"/>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60"/>
        <v>0</v>
      </c>
      <c r="AB419" s="228" t="str">
        <f t="shared" si="61"/>
        <v/>
      </c>
    </row>
    <row r="420" spans="1:28" s="227" customFormat="1" ht="23.1" customHeight="1">
      <c r="A420" s="299"/>
      <c r="B420" s="294"/>
      <c r="C420" s="295"/>
      <c r="D420" s="296"/>
      <c r="E420" s="294"/>
      <c r="F420" s="294"/>
      <c r="G420" s="294"/>
      <c r="H420" s="297"/>
      <c r="I420" s="293"/>
      <c r="J420" s="293"/>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60"/>
        <v>0</v>
      </c>
      <c r="AB420" s="228" t="str">
        <f t="shared" si="61"/>
        <v/>
      </c>
    </row>
    <row r="421" spans="1:28" s="227" customFormat="1" ht="23.1" customHeight="1">
      <c r="A421" s="299"/>
      <c r="B421" s="294"/>
      <c r="C421" s="295"/>
      <c r="D421" s="296"/>
      <c r="E421" s="294"/>
      <c r="F421" s="294"/>
      <c r="G421" s="294"/>
      <c r="H421" s="297"/>
      <c r="I421" s="293"/>
      <c r="J421" s="293"/>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60"/>
        <v>0</v>
      </c>
      <c r="AB421" s="228" t="str">
        <f t="shared" si="61"/>
        <v/>
      </c>
    </row>
    <row r="422" spans="1:28" s="227" customFormat="1" ht="23.1" customHeight="1">
      <c r="A422" s="299"/>
      <c r="B422" s="294"/>
      <c r="C422" s="295"/>
      <c r="D422" s="296"/>
      <c r="E422" s="294"/>
      <c r="F422" s="294"/>
      <c r="G422" s="294"/>
      <c r="H422" s="297"/>
      <c r="I422" s="293"/>
      <c r="J422" s="293"/>
      <c r="K422" s="224"/>
      <c r="L422" s="224"/>
      <c r="M422" s="224"/>
      <c r="N422" s="224"/>
      <c r="O422" s="224"/>
      <c r="P422" s="185"/>
      <c r="Q422" s="225"/>
      <c r="R422" s="182" t="str">
        <f ca="1">IF(ISERROR($V422),"",OFFSET('Smelter Look-up'!$C$4,$V422-4,0)&amp;"")</f>
        <v/>
      </c>
      <c r="S422" s="181" t="str">
        <f t="shared" ref="S422:S452" ca="1" si="62">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si="63">IF(AND(C422="Smelter not listed",OR(LEN(D422)=0,LEN(E422)=0)),1,0)</f>
        <v>0</v>
      </c>
      <c r="AB422" s="228" t="str">
        <f t="shared" ref="AB422:AB452" si="64">B422&amp;C422</f>
        <v/>
      </c>
    </row>
    <row r="423" spans="1:28" s="227" customFormat="1" ht="23.1" customHeight="1">
      <c r="A423" s="299"/>
      <c r="B423" s="294"/>
      <c r="C423" s="295"/>
      <c r="D423" s="296"/>
      <c r="E423" s="294"/>
      <c r="F423" s="294"/>
      <c r="G423" s="294"/>
      <c r="H423" s="297"/>
      <c r="I423" s="293"/>
      <c r="J423" s="293"/>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63"/>
        <v>0</v>
      </c>
      <c r="AB423" s="228" t="str">
        <f t="shared" si="64"/>
        <v/>
      </c>
    </row>
    <row r="424" spans="1:28" s="227" customFormat="1" ht="23.1" customHeight="1">
      <c r="A424" s="299"/>
      <c r="B424" s="294"/>
      <c r="C424" s="295"/>
      <c r="D424" s="296"/>
      <c r="E424" s="294"/>
      <c r="F424" s="294"/>
      <c r="G424" s="294"/>
      <c r="H424" s="297"/>
      <c r="I424" s="293"/>
      <c r="J424" s="293"/>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63"/>
        <v>0</v>
      </c>
      <c r="AB424" s="228" t="str">
        <f t="shared" si="64"/>
        <v/>
      </c>
    </row>
    <row r="425" spans="1:28" s="227" customFormat="1" ht="23.1" customHeight="1">
      <c r="A425" s="299"/>
      <c r="B425" s="294"/>
      <c r="C425" s="295"/>
      <c r="D425" s="296"/>
      <c r="E425" s="294"/>
      <c r="F425" s="294"/>
      <c r="G425" s="294"/>
      <c r="H425" s="297"/>
      <c r="I425" s="293"/>
      <c r="J425" s="293"/>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3"/>
        <v>0</v>
      </c>
      <c r="AB425" s="228" t="str">
        <f t="shared" si="64"/>
        <v/>
      </c>
    </row>
    <row r="426" spans="1:28" s="227" customFormat="1" ht="23.1" customHeight="1">
      <c r="A426" s="299"/>
      <c r="B426" s="294"/>
      <c r="C426" s="295"/>
      <c r="D426" s="296"/>
      <c r="E426" s="294"/>
      <c r="F426" s="294"/>
      <c r="G426" s="294"/>
      <c r="H426" s="297"/>
      <c r="I426" s="293"/>
      <c r="J426" s="293"/>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63"/>
        <v>0</v>
      </c>
      <c r="AB426" s="228" t="str">
        <f t="shared" si="64"/>
        <v/>
      </c>
    </row>
    <row r="427" spans="1:28" s="227" customFormat="1" ht="23.1" customHeight="1">
      <c r="A427" s="299"/>
      <c r="B427" s="294"/>
      <c r="C427" s="295"/>
      <c r="D427" s="296"/>
      <c r="E427" s="294"/>
      <c r="F427" s="294"/>
      <c r="G427" s="294"/>
      <c r="H427" s="297"/>
      <c r="I427" s="293"/>
      <c r="J427" s="293"/>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63"/>
        <v>0</v>
      </c>
      <c r="AB427" s="228" t="str">
        <f t="shared" si="64"/>
        <v/>
      </c>
    </row>
    <row r="428" spans="1:28" s="227" customFormat="1" ht="23.1" customHeight="1">
      <c r="A428" s="299"/>
      <c r="B428" s="294"/>
      <c r="C428" s="295"/>
      <c r="D428" s="296"/>
      <c r="E428" s="294"/>
      <c r="F428" s="294"/>
      <c r="G428" s="294"/>
      <c r="H428" s="297"/>
      <c r="I428" s="293"/>
      <c r="J428" s="293"/>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3"/>
        <v>0</v>
      </c>
      <c r="AB428" s="228" t="str">
        <f t="shared" si="64"/>
        <v/>
      </c>
    </row>
    <row r="429" spans="1:28" s="227" customFormat="1" ht="23.1" customHeight="1">
      <c r="A429" s="299"/>
      <c r="B429" s="294"/>
      <c r="C429" s="295"/>
      <c r="D429" s="296"/>
      <c r="E429" s="294"/>
      <c r="F429" s="294"/>
      <c r="G429" s="294"/>
      <c r="H429" s="297"/>
      <c r="I429" s="293"/>
      <c r="J429" s="293"/>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63"/>
        <v>0</v>
      </c>
      <c r="AB429" s="228" t="str">
        <f t="shared" si="64"/>
        <v/>
      </c>
    </row>
    <row r="430" spans="1:28" s="227" customFormat="1" ht="23.1" customHeight="1">
      <c r="A430" s="299"/>
      <c r="B430" s="294"/>
      <c r="C430" s="295"/>
      <c r="D430" s="296"/>
      <c r="E430" s="294"/>
      <c r="F430" s="294"/>
      <c r="G430" s="294"/>
      <c r="H430" s="297"/>
      <c r="I430" s="293"/>
      <c r="J430" s="293"/>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3"/>
        <v>0</v>
      </c>
      <c r="AB430" s="228" t="str">
        <f t="shared" si="64"/>
        <v/>
      </c>
    </row>
    <row r="431" spans="1:28" s="227" customFormat="1" ht="23.1" customHeight="1">
      <c r="A431" s="299"/>
      <c r="B431" s="294"/>
      <c r="C431" s="295"/>
      <c r="D431" s="296"/>
      <c r="E431" s="294"/>
      <c r="F431" s="294"/>
      <c r="G431" s="294"/>
      <c r="H431" s="297"/>
      <c r="I431" s="293"/>
      <c r="J431" s="293"/>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3"/>
        <v>0</v>
      </c>
      <c r="AB431" s="228" t="str">
        <f t="shared" si="64"/>
        <v/>
      </c>
    </row>
    <row r="432" spans="1:28" s="227" customFormat="1" ht="23.1" customHeight="1">
      <c r="A432" s="299"/>
      <c r="B432" s="294"/>
      <c r="C432" s="295"/>
      <c r="D432" s="296"/>
      <c r="E432" s="294"/>
      <c r="F432" s="294"/>
      <c r="G432" s="294"/>
      <c r="H432" s="297"/>
      <c r="I432" s="293"/>
      <c r="J432" s="293"/>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3"/>
        <v>0</v>
      </c>
      <c r="AB432" s="228" t="str">
        <f t="shared" si="64"/>
        <v/>
      </c>
    </row>
    <row r="433" spans="1:28" s="227" customFormat="1" ht="23.1" customHeight="1">
      <c r="A433" s="299"/>
      <c r="B433" s="294"/>
      <c r="C433" s="295"/>
      <c r="D433" s="296"/>
      <c r="E433" s="294"/>
      <c r="F433" s="294"/>
      <c r="G433" s="294"/>
      <c r="H433" s="297"/>
      <c r="I433" s="293"/>
      <c r="J433" s="293"/>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3"/>
        <v>0</v>
      </c>
      <c r="AB433" s="228" t="str">
        <f t="shared" si="64"/>
        <v/>
      </c>
    </row>
    <row r="434" spans="1:28" s="227" customFormat="1" ht="23.1" customHeight="1">
      <c r="A434" s="299"/>
      <c r="B434" s="294"/>
      <c r="C434" s="295"/>
      <c r="D434" s="296"/>
      <c r="E434" s="294"/>
      <c r="F434" s="294"/>
      <c r="G434" s="294"/>
      <c r="H434" s="297"/>
      <c r="I434" s="293"/>
      <c r="J434" s="293"/>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3"/>
        <v>0</v>
      </c>
      <c r="AB434" s="228" t="str">
        <f t="shared" si="64"/>
        <v/>
      </c>
    </row>
    <row r="435" spans="1:28" s="227" customFormat="1" ht="23.1" customHeight="1">
      <c r="A435" s="299"/>
      <c r="B435" s="294"/>
      <c r="C435" s="295"/>
      <c r="D435" s="296"/>
      <c r="E435" s="294"/>
      <c r="F435" s="294"/>
      <c r="G435" s="294"/>
      <c r="H435" s="297"/>
      <c r="I435" s="293"/>
      <c r="J435" s="293"/>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si="63"/>
        <v>0</v>
      </c>
      <c r="AB435" s="228" t="str">
        <f t="shared" si="64"/>
        <v/>
      </c>
    </row>
    <row r="436" spans="1:28" s="227" customFormat="1" ht="23.1" customHeight="1">
      <c r="A436" s="299"/>
      <c r="B436" s="294"/>
      <c r="C436" s="295"/>
      <c r="D436" s="296"/>
      <c r="E436" s="294"/>
      <c r="F436" s="294"/>
      <c r="G436" s="294"/>
      <c r="H436" s="297"/>
      <c r="I436" s="293"/>
      <c r="J436" s="293"/>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3"/>
        <v>0</v>
      </c>
      <c r="AB436" s="228" t="str">
        <f t="shared" si="64"/>
        <v/>
      </c>
    </row>
    <row r="437" spans="1:28" s="227" customFormat="1" ht="23.1" customHeight="1">
      <c r="A437" s="299"/>
      <c r="B437" s="294"/>
      <c r="C437" s="295"/>
      <c r="D437" s="296"/>
      <c r="E437" s="294"/>
      <c r="F437" s="294"/>
      <c r="G437" s="294"/>
      <c r="H437" s="297"/>
      <c r="I437" s="293"/>
      <c r="J437" s="293"/>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3"/>
        <v>0</v>
      </c>
      <c r="AB437" s="228" t="str">
        <f t="shared" si="64"/>
        <v/>
      </c>
    </row>
    <row r="438" spans="1:28" s="227" customFormat="1" ht="23.1" customHeight="1">
      <c r="A438" s="299"/>
      <c r="B438" s="294"/>
      <c r="C438" s="295"/>
      <c r="D438" s="296"/>
      <c r="E438" s="294"/>
      <c r="F438" s="294"/>
      <c r="G438" s="294"/>
      <c r="H438" s="297"/>
      <c r="I438" s="293"/>
      <c r="J438" s="293"/>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3"/>
        <v>0</v>
      </c>
      <c r="AB438" s="228" t="str">
        <f t="shared" si="64"/>
        <v/>
      </c>
    </row>
    <row r="439" spans="1:28" s="227" customFormat="1" ht="23.1" customHeight="1">
      <c r="A439" s="299"/>
      <c r="B439" s="294"/>
      <c r="C439" s="295"/>
      <c r="D439" s="296"/>
      <c r="E439" s="294"/>
      <c r="F439" s="294"/>
      <c r="G439" s="294"/>
      <c r="H439" s="297"/>
      <c r="I439" s="293"/>
      <c r="J439" s="293"/>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3"/>
        <v>0</v>
      </c>
      <c r="AB439" s="228" t="str">
        <f t="shared" si="64"/>
        <v/>
      </c>
    </row>
    <row r="440" spans="1:28" s="227" customFormat="1" ht="23.1" customHeight="1">
      <c r="A440" s="299"/>
      <c r="B440" s="294"/>
      <c r="C440" s="295"/>
      <c r="D440" s="296"/>
      <c r="E440" s="294"/>
      <c r="F440" s="294"/>
      <c r="G440" s="294"/>
      <c r="H440" s="297"/>
      <c r="I440" s="293"/>
      <c r="J440" s="293"/>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3"/>
        <v>0</v>
      </c>
      <c r="AB440" s="228" t="str">
        <f t="shared" si="64"/>
        <v/>
      </c>
    </row>
    <row r="441" spans="1:28" s="227" customFormat="1" ht="23.1" customHeight="1">
      <c r="A441" s="299"/>
      <c r="B441" s="294"/>
      <c r="C441" s="295"/>
      <c r="D441" s="296"/>
      <c r="E441" s="294"/>
      <c r="F441" s="294"/>
      <c r="G441" s="294"/>
      <c r="H441" s="297"/>
      <c r="I441" s="293"/>
      <c r="J441" s="293"/>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3"/>
        <v>0</v>
      </c>
      <c r="AB441" s="228" t="str">
        <f t="shared" si="64"/>
        <v/>
      </c>
    </row>
    <row r="442" spans="1:28" s="227" customFormat="1" ht="23.1" customHeight="1">
      <c r="A442" s="299"/>
      <c r="B442" s="294"/>
      <c r="C442" s="295"/>
      <c r="D442" s="296"/>
      <c r="E442" s="294"/>
      <c r="F442" s="294"/>
      <c r="G442" s="294"/>
      <c r="H442" s="297"/>
      <c r="I442" s="293"/>
      <c r="J442" s="293"/>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3"/>
        <v>0</v>
      </c>
      <c r="AB442" s="228" t="str">
        <f t="shared" si="64"/>
        <v/>
      </c>
    </row>
    <row r="443" spans="1:28" s="227" customFormat="1" ht="23.1" customHeight="1">
      <c r="A443" s="299"/>
      <c r="B443" s="294"/>
      <c r="C443" s="295"/>
      <c r="D443" s="296"/>
      <c r="E443" s="294"/>
      <c r="F443" s="294"/>
      <c r="G443" s="294"/>
      <c r="H443" s="297"/>
      <c r="I443" s="293"/>
      <c r="J443" s="293"/>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3"/>
        <v>0</v>
      </c>
      <c r="AB443" s="228" t="str">
        <f t="shared" si="64"/>
        <v/>
      </c>
    </row>
    <row r="444" spans="1:28" s="227" customFormat="1" ht="23.1" customHeight="1">
      <c r="A444" s="299"/>
      <c r="B444" s="294"/>
      <c r="C444" s="295"/>
      <c r="D444" s="296"/>
      <c r="E444" s="294"/>
      <c r="F444" s="294"/>
      <c r="G444" s="294"/>
      <c r="H444" s="297"/>
      <c r="I444" s="293"/>
      <c r="J444" s="293"/>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3"/>
        <v>0</v>
      </c>
      <c r="AB444" s="228" t="str">
        <f t="shared" si="64"/>
        <v/>
      </c>
    </row>
    <row r="445" spans="1:28" s="227" customFormat="1" ht="23.1" customHeight="1">
      <c r="A445" s="299"/>
      <c r="B445" s="294"/>
      <c r="C445" s="295"/>
      <c r="D445" s="296"/>
      <c r="E445" s="294"/>
      <c r="F445" s="294"/>
      <c r="G445" s="294"/>
      <c r="H445" s="297"/>
      <c r="I445" s="293"/>
      <c r="J445" s="293"/>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3"/>
        <v>0</v>
      </c>
      <c r="AB445" s="228" t="str">
        <f t="shared" si="64"/>
        <v/>
      </c>
    </row>
    <row r="446" spans="1:28" s="227" customFormat="1" ht="23.1" customHeight="1">
      <c r="A446" s="299"/>
      <c r="B446" s="294"/>
      <c r="C446" s="295"/>
      <c r="D446" s="296"/>
      <c r="E446" s="294"/>
      <c r="F446" s="294"/>
      <c r="G446" s="294"/>
      <c r="H446" s="297"/>
      <c r="I446" s="293"/>
      <c r="J446" s="293"/>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3"/>
        <v>0</v>
      </c>
      <c r="AB446" s="228" t="str">
        <f t="shared" si="64"/>
        <v/>
      </c>
    </row>
    <row r="447" spans="1:28" s="227" customFormat="1" ht="23.1" customHeight="1">
      <c r="A447" s="299"/>
      <c r="B447" s="294"/>
      <c r="C447" s="295"/>
      <c r="D447" s="296"/>
      <c r="E447" s="294"/>
      <c r="F447" s="294"/>
      <c r="G447" s="294"/>
      <c r="H447" s="297"/>
      <c r="I447" s="293"/>
      <c r="J447" s="293"/>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3"/>
        <v>0</v>
      </c>
      <c r="AB447" s="228" t="str">
        <f t="shared" si="64"/>
        <v/>
      </c>
    </row>
    <row r="448" spans="1:28" s="227" customFormat="1" ht="23.1" customHeight="1">
      <c r="A448" s="299"/>
      <c r="B448" s="294"/>
      <c r="C448" s="295"/>
      <c r="D448" s="296"/>
      <c r="E448" s="294"/>
      <c r="F448" s="294"/>
      <c r="G448" s="294"/>
      <c r="H448" s="297"/>
      <c r="I448" s="293"/>
      <c r="J448" s="293"/>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3"/>
        <v>0</v>
      </c>
      <c r="AB448" s="228" t="str">
        <f t="shared" si="64"/>
        <v/>
      </c>
    </row>
    <row r="449" spans="1:28" s="227" customFormat="1" ht="23.1" customHeight="1">
      <c r="A449" s="299"/>
      <c r="B449" s="294"/>
      <c r="C449" s="295"/>
      <c r="D449" s="296"/>
      <c r="E449" s="294"/>
      <c r="F449" s="294"/>
      <c r="G449" s="294"/>
      <c r="H449" s="297"/>
      <c r="I449" s="293"/>
      <c r="J449" s="293"/>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3"/>
        <v>0</v>
      </c>
      <c r="AB449" s="228" t="str">
        <f t="shared" si="64"/>
        <v/>
      </c>
    </row>
    <row r="450" spans="1:28" s="227" customFormat="1" ht="23.1" customHeight="1">
      <c r="A450" s="299"/>
      <c r="B450" s="294"/>
      <c r="C450" s="295"/>
      <c r="D450" s="296"/>
      <c r="E450" s="294"/>
      <c r="F450" s="294"/>
      <c r="G450" s="294"/>
      <c r="H450" s="297"/>
      <c r="I450" s="293"/>
      <c r="J450" s="293"/>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3"/>
        <v>0</v>
      </c>
      <c r="AB450" s="228" t="str">
        <f t="shared" si="64"/>
        <v/>
      </c>
    </row>
    <row r="451" spans="1:28" s="227" customFormat="1" ht="23.1" customHeight="1">
      <c r="A451" s="299"/>
      <c r="B451" s="294"/>
      <c r="C451" s="295"/>
      <c r="D451" s="296"/>
      <c r="E451" s="294"/>
      <c r="F451" s="294"/>
      <c r="G451" s="294"/>
      <c r="H451" s="297"/>
      <c r="I451" s="293"/>
      <c r="J451" s="293"/>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3"/>
        <v>0</v>
      </c>
      <c r="AB451" s="228" t="str">
        <f t="shared" si="64"/>
        <v/>
      </c>
    </row>
    <row r="452" spans="1:28" s="227" customFormat="1" ht="23.1" customHeight="1">
      <c r="A452" s="299"/>
      <c r="B452" s="294"/>
      <c r="C452" s="295"/>
      <c r="D452" s="296"/>
      <c r="E452" s="294"/>
      <c r="F452" s="294"/>
      <c r="G452" s="294"/>
      <c r="H452" s="297"/>
      <c r="I452" s="293"/>
      <c r="J452" s="293"/>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3"/>
        <v>0</v>
      </c>
      <c r="AB452" s="228" t="str">
        <f t="shared" si="64"/>
        <v/>
      </c>
    </row>
    <row r="453" spans="1:28" s="227" customFormat="1" ht="23.1" customHeight="1">
      <c r="A453" s="299"/>
      <c r="B453" s="294"/>
      <c r="C453" s="295"/>
      <c r="D453" s="296"/>
      <c r="E453" s="294"/>
      <c r="F453" s="294"/>
      <c r="G453" s="294"/>
      <c r="H453" s="297"/>
      <c r="I453" s="293"/>
      <c r="J453" s="293"/>
      <c r="K453" s="224"/>
      <c r="L453" s="224"/>
      <c r="M453" s="224"/>
      <c r="N453" s="224"/>
      <c r="O453" s="224"/>
      <c r="P453" s="185"/>
      <c r="Q453" s="225"/>
      <c r="R453" s="182" t="str">
        <f ca="1">IF(ISERROR($V453),"",OFFSET('Smelter Look-up'!$C$4,$V453-4,0)&amp;"")</f>
        <v/>
      </c>
      <c r="S453" s="181" t="str">
        <f t="shared" ref="S453"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si="66">IF(AND(C453="Smelter not listed",OR(LEN(D453)=0,LEN(E453)=0)),1,0)</f>
        <v>0</v>
      </c>
      <c r="AB453" s="228" t="str">
        <f t="shared" ref="AB453" si="67">B453&amp;C453</f>
        <v/>
      </c>
    </row>
    <row r="454" spans="1:28" s="227" customFormat="1" ht="23.1" customHeight="1">
      <c r="A454" s="299"/>
      <c r="B454" s="294"/>
      <c r="C454" s="295"/>
      <c r="D454" s="296"/>
      <c r="E454" s="294"/>
      <c r="F454" s="294"/>
      <c r="G454" s="294"/>
      <c r="H454" s="297"/>
      <c r="I454" s="293"/>
      <c r="J454" s="293"/>
      <c r="K454" s="224"/>
      <c r="L454" s="224"/>
      <c r="M454" s="224"/>
      <c r="N454" s="224"/>
      <c r="O454" s="224"/>
      <c r="P454" s="185"/>
      <c r="Q454" s="225"/>
      <c r="R454" s="182" t="str">
        <f ca="1">IF(ISERROR($V454),"",OFFSET('Smelter Look-up'!$C$4,$V454-4,0)&amp;"")</f>
        <v/>
      </c>
      <c r="S454" s="181" t="str">
        <f t="shared" ref="S454:S485" ca="1" si="68">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si="69">IF(AND(C454="Smelter not listed",OR(LEN(D454)=0,LEN(E454)=0)),1,0)</f>
        <v>0</v>
      </c>
      <c r="AB454" s="228" t="str">
        <f t="shared" ref="AB454:AB485" si="70">B454&amp;C454</f>
        <v/>
      </c>
    </row>
    <row r="455" spans="1:28" s="227" customFormat="1" ht="23.1" customHeight="1">
      <c r="A455" s="299"/>
      <c r="B455" s="294"/>
      <c r="C455" s="295"/>
      <c r="D455" s="296"/>
      <c r="E455" s="294"/>
      <c r="F455" s="294"/>
      <c r="G455" s="294"/>
      <c r="H455" s="297"/>
      <c r="I455" s="293"/>
      <c r="J455" s="293"/>
      <c r="K455" s="224"/>
      <c r="L455" s="224"/>
      <c r="M455" s="224"/>
      <c r="N455" s="224"/>
      <c r="O455" s="224"/>
      <c r="P455" s="185"/>
      <c r="Q455" s="225"/>
      <c r="R455" s="182" t="str">
        <f ca="1">IF(ISERROR($V455),"",OFFSET('Smelter Look-up'!$C$4,$V455-4,0)&amp;"")</f>
        <v/>
      </c>
      <c r="S455" s="181" t="str">
        <f t="shared" ca="1" si="6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9"/>
        <v>0</v>
      </c>
      <c r="AB455" s="228" t="str">
        <f t="shared" si="70"/>
        <v/>
      </c>
    </row>
    <row r="456" spans="1:28" s="227" customFormat="1" ht="23.1" customHeight="1">
      <c r="A456" s="299"/>
      <c r="B456" s="294"/>
      <c r="C456" s="295"/>
      <c r="D456" s="296"/>
      <c r="E456" s="294"/>
      <c r="F456" s="294"/>
      <c r="G456" s="294"/>
      <c r="H456" s="297"/>
      <c r="I456" s="293"/>
      <c r="J456" s="293"/>
      <c r="K456" s="224"/>
      <c r="L456" s="224"/>
      <c r="M456" s="224"/>
      <c r="N456" s="224"/>
      <c r="O456" s="224"/>
      <c r="P456" s="185"/>
      <c r="Q456" s="225"/>
      <c r="R456" s="182" t="str">
        <f ca="1">IF(ISERROR($V456),"",OFFSET('Smelter Look-up'!$C$4,$V456-4,0)&amp;"")</f>
        <v/>
      </c>
      <c r="S456" s="181" t="str">
        <f t="shared" ca="1" si="6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9"/>
        <v>0</v>
      </c>
      <c r="AB456" s="228" t="str">
        <f t="shared" si="70"/>
        <v/>
      </c>
    </row>
    <row r="457" spans="1:28" s="227" customFormat="1" ht="23.1" customHeight="1">
      <c r="A457" s="299"/>
      <c r="B457" s="294"/>
      <c r="C457" s="295"/>
      <c r="D457" s="296"/>
      <c r="E457" s="294"/>
      <c r="F457" s="294"/>
      <c r="G457" s="294"/>
      <c r="H457" s="297"/>
      <c r="I457" s="293"/>
      <c r="J457" s="293"/>
      <c r="K457" s="224"/>
      <c r="L457" s="224"/>
      <c r="M457" s="224"/>
      <c r="N457" s="224"/>
      <c r="O457" s="224"/>
      <c r="P457" s="185"/>
      <c r="Q457" s="225"/>
      <c r="R457" s="182" t="str">
        <f ca="1">IF(ISERROR($V457),"",OFFSET('Smelter Look-up'!$C$4,$V457-4,0)&amp;"")</f>
        <v/>
      </c>
      <c r="S457" s="181" t="str">
        <f t="shared" ca="1" si="6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9"/>
        <v>0</v>
      </c>
      <c r="AB457" s="228" t="str">
        <f t="shared" si="70"/>
        <v/>
      </c>
    </row>
    <row r="458" spans="1:28" s="227" customFormat="1" ht="23.1" customHeight="1">
      <c r="A458" s="299"/>
      <c r="B458" s="294"/>
      <c r="C458" s="295"/>
      <c r="D458" s="296"/>
      <c r="E458" s="294"/>
      <c r="F458" s="294"/>
      <c r="G458" s="294"/>
      <c r="H458" s="297"/>
      <c r="I458" s="293"/>
      <c r="J458" s="293"/>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9"/>
        <v>0</v>
      </c>
      <c r="AB458" s="228" t="str">
        <f t="shared" si="70"/>
        <v/>
      </c>
    </row>
    <row r="459" spans="1:28" s="227" customFormat="1" ht="23.1" customHeight="1">
      <c r="A459" s="299"/>
      <c r="B459" s="294"/>
      <c r="C459" s="295"/>
      <c r="D459" s="296"/>
      <c r="E459" s="294"/>
      <c r="F459" s="294"/>
      <c r="G459" s="294"/>
      <c r="H459" s="297"/>
      <c r="I459" s="293"/>
      <c r="J459" s="293"/>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9"/>
        <v>0</v>
      </c>
      <c r="AB459" s="228" t="str">
        <f t="shared" si="70"/>
        <v/>
      </c>
    </row>
    <row r="460" spans="1:28" s="227" customFormat="1" ht="23.1" customHeight="1">
      <c r="A460" s="299"/>
      <c r="B460" s="294"/>
      <c r="C460" s="295"/>
      <c r="D460" s="296"/>
      <c r="E460" s="294"/>
      <c r="F460" s="294"/>
      <c r="G460" s="294"/>
      <c r="H460" s="297"/>
      <c r="I460" s="293"/>
      <c r="J460" s="293"/>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69"/>
        <v>0</v>
      </c>
      <c r="AB460" s="228" t="str">
        <f t="shared" si="70"/>
        <v/>
      </c>
    </row>
    <row r="461" spans="1:28" s="227" customFormat="1" ht="23.1" customHeight="1">
      <c r="A461" s="299"/>
      <c r="B461" s="294"/>
      <c r="C461" s="295"/>
      <c r="D461" s="296"/>
      <c r="E461" s="294"/>
      <c r="F461" s="294"/>
      <c r="G461" s="294"/>
      <c r="H461" s="297"/>
      <c r="I461" s="293"/>
      <c r="J461" s="293"/>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9"/>
        <v>0</v>
      </c>
      <c r="AB461" s="228" t="str">
        <f t="shared" si="70"/>
        <v/>
      </c>
    </row>
    <row r="462" spans="1:28" s="227" customFormat="1" ht="23.1" customHeight="1">
      <c r="A462" s="299"/>
      <c r="B462" s="294"/>
      <c r="C462" s="295"/>
      <c r="D462" s="296"/>
      <c r="E462" s="294"/>
      <c r="F462" s="294"/>
      <c r="G462" s="294"/>
      <c r="H462" s="297"/>
      <c r="I462" s="293"/>
      <c r="J462" s="293"/>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9"/>
        <v>0</v>
      </c>
      <c r="AB462" s="228" t="str">
        <f t="shared" si="70"/>
        <v/>
      </c>
    </row>
    <row r="463" spans="1:28" s="227" customFormat="1" ht="23.1" customHeight="1">
      <c r="A463" s="299"/>
      <c r="B463" s="294"/>
      <c r="C463" s="295"/>
      <c r="D463" s="296"/>
      <c r="E463" s="294"/>
      <c r="F463" s="294"/>
      <c r="G463" s="294"/>
      <c r="H463" s="297"/>
      <c r="I463" s="293"/>
      <c r="J463" s="293"/>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9"/>
        <v>0</v>
      </c>
      <c r="AB463" s="228" t="str">
        <f t="shared" si="70"/>
        <v/>
      </c>
    </row>
    <row r="464" spans="1:28" s="227" customFormat="1" ht="23.1" customHeight="1">
      <c r="A464" s="299"/>
      <c r="B464" s="294"/>
      <c r="C464" s="295"/>
      <c r="D464" s="296"/>
      <c r="E464" s="294"/>
      <c r="F464" s="294"/>
      <c r="G464" s="294"/>
      <c r="H464" s="297"/>
      <c r="I464" s="293"/>
      <c r="J464" s="293"/>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9"/>
        <v>0</v>
      </c>
      <c r="AB464" s="228" t="str">
        <f t="shared" si="70"/>
        <v/>
      </c>
    </row>
    <row r="465" spans="1:28" s="227" customFormat="1" ht="23.1" customHeight="1">
      <c r="A465" s="299"/>
      <c r="B465" s="294"/>
      <c r="C465" s="295"/>
      <c r="D465" s="296"/>
      <c r="E465" s="294"/>
      <c r="F465" s="294"/>
      <c r="G465" s="294"/>
      <c r="H465" s="297"/>
      <c r="I465" s="293"/>
      <c r="J465" s="293"/>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9"/>
        <v>0</v>
      </c>
      <c r="AB465" s="228" t="str">
        <f t="shared" si="70"/>
        <v/>
      </c>
    </row>
    <row r="466" spans="1:28" s="227" customFormat="1" ht="23.1" customHeight="1">
      <c r="A466" s="299"/>
      <c r="B466" s="294"/>
      <c r="C466" s="295"/>
      <c r="D466" s="296"/>
      <c r="E466" s="294"/>
      <c r="F466" s="294"/>
      <c r="G466" s="294"/>
      <c r="H466" s="297"/>
      <c r="I466" s="293"/>
      <c r="J466" s="293"/>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9"/>
        <v>0</v>
      </c>
      <c r="AB466" s="228" t="str">
        <f t="shared" si="70"/>
        <v/>
      </c>
    </row>
    <row r="467" spans="1:28" s="227" customFormat="1" ht="23.1" customHeight="1">
      <c r="A467" s="299"/>
      <c r="B467" s="294"/>
      <c r="C467" s="295"/>
      <c r="D467" s="296"/>
      <c r="E467" s="294"/>
      <c r="F467" s="294"/>
      <c r="G467" s="294"/>
      <c r="H467" s="297"/>
      <c r="I467" s="293"/>
      <c r="J467" s="293"/>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9"/>
        <v>0</v>
      </c>
      <c r="AB467" s="228" t="str">
        <f t="shared" si="70"/>
        <v/>
      </c>
    </row>
    <row r="468" spans="1:28" s="227" customFormat="1" ht="23.1" customHeight="1">
      <c r="A468" s="299"/>
      <c r="B468" s="294"/>
      <c r="C468" s="295"/>
      <c r="D468" s="296"/>
      <c r="E468" s="294"/>
      <c r="F468" s="294"/>
      <c r="G468" s="294"/>
      <c r="H468" s="297"/>
      <c r="I468" s="293"/>
      <c r="J468" s="293"/>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9"/>
        <v>0</v>
      </c>
      <c r="AB468" s="228" t="str">
        <f t="shared" si="70"/>
        <v/>
      </c>
    </row>
    <row r="469" spans="1:28" s="227" customFormat="1" ht="23.1" customHeight="1">
      <c r="A469" s="299"/>
      <c r="B469" s="294"/>
      <c r="C469" s="295"/>
      <c r="D469" s="296"/>
      <c r="E469" s="294"/>
      <c r="F469" s="294"/>
      <c r="G469" s="294"/>
      <c r="H469" s="297"/>
      <c r="I469" s="293"/>
      <c r="J469" s="293"/>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9"/>
        <v>0</v>
      </c>
      <c r="AB469" s="228" t="str">
        <f t="shared" si="70"/>
        <v/>
      </c>
    </row>
    <row r="470" spans="1:28" s="227" customFormat="1" ht="23.1" customHeight="1">
      <c r="A470" s="298"/>
      <c r="B470" s="294"/>
      <c r="C470" s="295"/>
      <c r="D470" s="296"/>
      <c r="E470" s="294"/>
      <c r="F470" s="294"/>
      <c r="G470" s="294"/>
      <c r="H470" s="297"/>
      <c r="I470" s="293"/>
      <c r="J470" s="293"/>
      <c r="K470" s="300"/>
      <c r="L470" s="300"/>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9"/>
        <v>0</v>
      </c>
      <c r="AB470" s="228" t="str">
        <f t="shared" si="70"/>
        <v/>
      </c>
    </row>
    <row r="471" spans="1:28" s="227" customFormat="1" ht="23.1" customHeight="1">
      <c r="A471" s="298"/>
      <c r="B471" s="294"/>
      <c r="C471" s="295"/>
      <c r="D471" s="296"/>
      <c r="E471" s="294"/>
      <c r="F471" s="294"/>
      <c r="G471" s="294"/>
      <c r="H471" s="297"/>
      <c r="I471" s="293"/>
      <c r="J471" s="293"/>
      <c r="K471" s="300"/>
      <c r="L471" s="300"/>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9"/>
        <v>0</v>
      </c>
      <c r="AB471" s="228" t="str">
        <f t="shared" si="70"/>
        <v/>
      </c>
    </row>
    <row r="472" spans="1:28" s="227" customFormat="1" ht="23.1" customHeight="1">
      <c r="A472" s="298"/>
      <c r="B472" s="294"/>
      <c r="C472" s="295"/>
      <c r="D472" s="296"/>
      <c r="E472" s="294"/>
      <c r="F472" s="294"/>
      <c r="G472" s="294"/>
      <c r="H472" s="297"/>
      <c r="I472" s="293"/>
      <c r="J472" s="293"/>
      <c r="K472" s="300"/>
      <c r="L472" s="300"/>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si="69"/>
        <v>0</v>
      </c>
      <c r="AB472" s="228" t="str">
        <f t="shared" si="70"/>
        <v/>
      </c>
    </row>
    <row r="473" spans="1:28" s="227" customFormat="1" ht="23.1" customHeight="1">
      <c r="A473" s="298"/>
      <c r="B473" s="294"/>
      <c r="C473" s="295"/>
      <c r="D473" s="296"/>
      <c r="E473" s="294"/>
      <c r="F473" s="294"/>
      <c r="G473" s="294"/>
      <c r="H473" s="297"/>
      <c r="I473" s="293"/>
      <c r="J473" s="293"/>
      <c r="K473" s="300"/>
      <c r="L473" s="300"/>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69"/>
        <v>0</v>
      </c>
      <c r="AB473" s="228" t="str">
        <f t="shared" si="70"/>
        <v/>
      </c>
    </row>
    <row r="474" spans="1:28" s="227" customFormat="1" ht="23.1" customHeight="1">
      <c r="A474" s="292"/>
      <c r="B474" s="182"/>
      <c r="C474" s="186"/>
      <c r="D474" s="230"/>
      <c r="E474" s="182"/>
      <c r="F474" s="182"/>
      <c r="G474" s="182"/>
      <c r="H474" s="183"/>
      <c r="I474" s="184"/>
      <c r="J474" s="184"/>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9"/>
        <v>0</v>
      </c>
      <c r="AB474" s="228" t="str">
        <f t="shared" si="70"/>
        <v/>
      </c>
    </row>
    <row r="475" spans="1:28" s="227" customFormat="1" ht="23.1" customHeight="1">
      <c r="A475" s="292"/>
      <c r="B475" s="182"/>
      <c r="C475" s="186"/>
      <c r="D475" s="230"/>
      <c r="E475" s="182"/>
      <c r="F475" s="182"/>
      <c r="G475" s="182"/>
      <c r="H475" s="183"/>
      <c r="I475" s="184"/>
      <c r="J475" s="184"/>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9"/>
        <v>0</v>
      </c>
      <c r="AB475" s="228" t="str">
        <f t="shared" si="70"/>
        <v/>
      </c>
    </row>
    <row r="476" spans="1:28" s="227" customFormat="1" ht="23.1" customHeight="1">
      <c r="A476" s="292"/>
      <c r="B476" s="182"/>
      <c r="C476" s="186"/>
      <c r="D476" s="230"/>
      <c r="E476" s="182"/>
      <c r="F476" s="182"/>
      <c r="G476" s="182"/>
      <c r="H476" s="183"/>
      <c r="I476" s="184"/>
      <c r="J476" s="184"/>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9"/>
        <v>0</v>
      </c>
      <c r="AB476" s="228" t="str">
        <f t="shared" si="70"/>
        <v/>
      </c>
    </row>
    <row r="477" spans="1:28" s="227" customFormat="1" ht="23.1" customHeight="1">
      <c r="A477" s="292"/>
      <c r="B477" s="182"/>
      <c r="C477" s="186"/>
      <c r="D477" s="230"/>
      <c r="E477" s="182"/>
      <c r="F477" s="182"/>
      <c r="G477" s="182"/>
      <c r="H477" s="183"/>
      <c r="I477" s="184"/>
      <c r="J477" s="184"/>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9"/>
        <v>0</v>
      </c>
      <c r="AB477" s="228" t="str">
        <f t="shared" si="70"/>
        <v/>
      </c>
    </row>
    <row r="478" spans="1:28" s="227" customFormat="1" ht="23.1" customHeight="1">
      <c r="A478" s="292"/>
      <c r="B478" s="182"/>
      <c r="C478" s="186"/>
      <c r="D478" s="230"/>
      <c r="E478" s="182"/>
      <c r="F478" s="182"/>
      <c r="G478" s="182"/>
      <c r="H478" s="183"/>
      <c r="I478" s="184"/>
      <c r="J478" s="184"/>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9"/>
        <v>0</v>
      </c>
      <c r="AB478" s="228" t="str">
        <f t="shared" si="70"/>
        <v/>
      </c>
    </row>
    <row r="479" spans="1:28" s="227" customFormat="1" ht="23.1" customHeight="1">
      <c r="A479" s="292"/>
      <c r="B479" s="182"/>
      <c r="C479" s="186"/>
      <c r="D479" s="230"/>
      <c r="E479" s="182"/>
      <c r="F479" s="182"/>
      <c r="G479" s="182"/>
      <c r="H479" s="183"/>
      <c r="I479" s="184"/>
      <c r="J479" s="184"/>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9"/>
        <v>0</v>
      </c>
      <c r="AB479" s="228" t="str">
        <f t="shared" si="70"/>
        <v/>
      </c>
    </row>
    <row r="480" spans="1:28" s="227" customFormat="1" ht="23.1" customHeight="1">
      <c r="A480" s="292"/>
      <c r="B480" s="182"/>
      <c r="C480" s="186"/>
      <c r="D480" s="230"/>
      <c r="E480" s="182"/>
      <c r="F480" s="182"/>
      <c r="G480" s="182"/>
      <c r="H480" s="183"/>
      <c r="I480" s="184"/>
      <c r="J480" s="184"/>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9"/>
        <v>0</v>
      </c>
      <c r="AB480" s="228" t="str">
        <f t="shared" si="70"/>
        <v/>
      </c>
    </row>
    <row r="481" spans="1:28" s="227" customFormat="1" ht="23.1" customHeight="1">
      <c r="A481" s="292"/>
      <c r="B481" s="182"/>
      <c r="C481" s="186"/>
      <c r="D481" s="230"/>
      <c r="E481" s="182"/>
      <c r="F481" s="182"/>
      <c r="G481" s="182"/>
      <c r="H481" s="183"/>
      <c r="I481" s="184"/>
      <c r="J481" s="184"/>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9"/>
        <v>0</v>
      </c>
      <c r="AB481" s="228" t="str">
        <f t="shared" si="70"/>
        <v/>
      </c>
    </row>
    <row r="482" spans="1:28" s="227" customFormat="1" ht="23.1" customHeight="1">
      <c r="A482" s="292"/>
      <c r="B482" s="182"/>
      <c r="C482" s="186"/>
      <c r="D482" s="230"/>
      <c r="E482" s="182"/>
      <c r="F482" s="182"/>
      <c r="G482" s="182"/>
      <c r="H482" s="183"/>
      <c r="I482" s="184"/>
      <c r="J482" s="184"/>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9"/>
        <v>0</v>
      </c>
      <c r="AB482" s="228" t="str">
        <f t="shared" si="70"/>
        <v/>
      </c>
    </row>
    <row r="483" spans="1:28" s="227" customFormat="1" ht="23.1" customHeight="1">
      <c r="A483" s="292"/>
      <c r="B483" s="182"/>
      <c r="C483" s="186"/>
      <c r="D483" s="230"/>
      <c r="E483" s="182"/>
      <c r="F483" s="182"/>
      <c r="G483" s="182"/>
      <c r="H483" s="183"/>
      <c r="I483" s="184"/>
      <c r="J483" s="184"/>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9"/>
        <v>0</v>
      </c>
      <c r="AB483" s="228" t="str">
        <f t="shared" si="70"/>
        <v/>
      </c>
    </row>
    <row r="484" spans="1:28" s="227" customFormat="1" ht="23.1" customHeight="1">
      <c r="A484" s="292"/>
      <c r="B484" s="182"/>
      <c r="C484" s="186"/>
      <c r="D484" s="230"/>
      <c r="E484" s="182"/>
      <c r="F484" s="182"/>
      <c r="G484" s="182"/>
      <c r="H484" s="183"/>
      <c r="I484" s="184"/>
      <c r="J484" s="184"/>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9"/>
        <v>0</v>
      </c>
      <c r="AB484" s="228" t="str">
        <f t="shared" si="70"/>
        <v/>
      </c>
    </row>
    <row r="485" spans="1:28" s="227" customFormat="1" ht="23.1" customHeight="1">
      <c r="A485" s="292"/>
      <c r="B485" s="182"/>
      <c r="C485" s="186"/>
      <c r="D485" s="230"/>
      <c r="E485" s="182"/>
      <c r="F485" s="182"/>
      <c r="G485" s="182"/>
      <c r="H485" s="183"/>
      <c r="I485" s="184"/>
      <c r="J485" s="184"/>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9"/>
        <v>0</v>
      </c>
      <c r="AB485" s="228" t="str">
        <f t="shared" si="70"/>
        <v/>
      </c>
    </row>
    <row r="486" spans="1:28" s="227" customFormat="1" ht="23.1" customHeight="1">
      <c r="A486" s="292"/>
      <c r="B486" s="182"/>
      <c r="C486" s="186"/>
      <c r="D486" s="230"/>
      <c r="E486" s="182"/>
      <c r="F486" s="182"/>
      <c r="G486" s="182"/>
      <c r="H486" s="183"/>
      <c r="I486" s="184"/>
      <c r="J486" s="184"/>
      <c r="K486" s="224"/>
      <c r="L486" s="224"/>
      <c r="M486" s="224"/>
      <c r="N486" s="224"/>
      <c r="O486" s="224"/>
      <c r="P486" s="185"/>
      <c r="Q486" s="225"/>
      <c r="R486" s="182" t="str">
        <f ca="1">IF(ISERROR($V486),"",OFFSET('Smelter Look-up'!$C$4,$V486-4,0)&amp;"")</f>
        <v/>
      </c>
      <c r="S486" s="181" t="str">
        <f t="shared" ref="S486:S516" ca="1" si="71">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72">IF(AND(C486="Smelter not listed",OR(LEN(D486)=0,LEN(E486)=0)),1,0)</f>
        <v>0</v>
      </c>
      <c r="AB486" s="228" t="str">
        <f t="shared" ref="AB486:AB516" si="73">B486&amp;C486</f>
        <v/>
      </c>
    </row>
    <row r="487" spans="1:28" s="227" customFormat="1" ht="23.1" customHeight="1">
      <c r="A487" s="181"/>
      <c r="B487" s="182"/>
      <c r="C487" s="186"/>
      <c r="D487" s="230"/>
      <c r="E487" s="182"/>
      <c r="F487" s="182"/>
      <c r="G487" s="182"/>
      <c r="H487" s="183"/>
      <c r="I487" s="184"/>
      <c r="J487" s="184"/>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72"/>
        <v>0</v>
      </c>
      <c r="AB487" s="228" t="str">
        <f t="shared" si="73"/>
        <v/>
      </c>
    </row>
    <row r="488" spans="1:28" s="227" customFormat="1" ht="23.1" customHeight="1">
      <c r="A488" s="181"/>
      <c r="B488" s="182"/>
      <c r="C488" s="186"/>
      <c r="D488" s="230"/>
      <c r="E488" s="182"/>
      <c r="F488" s="182"/>
      <c r="G488" s="182"/>
      <c r="H488" s="183"/>
      <c r="I488" s="184"/>
      <c r="J488" s="184"/>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72"/>
        <v>0</v>
      </c>
      <c r="AB488" s="228" t="str">
        <f t="shared" si="73"/>
        <v/>
      </c>
    </row>
    <row r="489" spans="1:28" s="227" customFormat="1" ht="23.1" customHeight="1">
      <c r="A489" s="181"/>
      <c r="B489" s="182"/>
      <c r="C489" s="186"/>
      <c r="D489" s="230"/>
      <c r="E489" s="182"/>
      <c r="F489" s="182"/>
      <c r="G489" s="182"/>
      <c r="H489" s="183"/>
      <c r="I489" s="184"/>
      <c r="J489" s="184"/>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72"/>
        <v>0</v>
      </c>
      <c r="AB489" s="228" t="str">
        <f t="shared" si="73"/>
        <v/>
      </c>
    </row>
    <row r="490" spans="1:28" s="227" customFormat="1" ht="23.1" customHeight="1">
      <c r="A490" s="181"/>
      <c r="B490" s="182"/>
      <c r="C490" s="186"/>
      <c r="D490" s="230"/>
      <c r="E490" s="182"/>
      <c r="F490" s="182"/>
      <c r="G490" s="182"/>
      <c r="H490" s="183"/>
      <c r="I490" s="184"/>
      <c r="J490" s="184"/>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72"/>
        <v>0</v>
      </c>
      <c r="AB490" s="228" t="str">
        <f t="shared" si="73"/>
        <v/>
      </c>
    </row>
    <row r="491" spans="1:28" s="227" customFormat="1" ht="23.1" customHeight="1">
      <c r="A491" s="181"/>
      <c r="B491" s="182"/>
      <c r="C491" s="186"/>
      <c r="D491" s="230"/>
      <c r="E491" s="182"/>
      <c r="F491" s="182"/>
      <c r="G491" s="182"/>
      <c r="H491" s="183"/>
      <c r="I491" s="184"/>
      <c r="J491" s="184"/>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72"/>
        <v>0</v>
      </c>
      <c r="AB491" s="228" t="str">
        <f t="shared" si="73"/>
        <v/>
      </c>
    </row>
    <row r="492" spans="1:28" s="227" customFormat="1" ht="23.1" customHeight="1">
      <c r="A492" s="181"/>
      <c r="B492" s="182"/>
      <c r="C492" s="186"/>
      <c r="D492" s="230"/>
      <c r="E492" s="182"/>
      <c r="F492" s="182"/>
      <c r="G492" s="182"/>
      <c r="H492" s="183"/>
      <c r="I492" s="184"/>
      <c r="J492" s="184"/>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72"/>
        <v>0</v>
      </c>
      <c r="AB492" s="228" t="str">
        <f t="shared" si="73"/>
        <v/>
      </c>
    </row>
    <row r="493" spans="1:28" s="227" customFormat="1" ht="23.1" customHeight="1">
      <c r="A493" s="181"/>
      <c r="B493" s="182"/>
      <c r="C493" s="186"/>
      <c r="D493" s="230"/>
      <c r="E493" s="182"/>
      <c r="F493" s="182"/>
      <c r="G493" s="182"/>
      <c r="H493" s="183"/>
      <c r="I493" s="184"/>
      <c r="J493" s="184"/>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72"/>
        <v>0</v>
      </c>
      <c r="AB493" s="228" t="str">
        <f t="shared" si="73"/>
        <v/>
      </c>
    </row>
    <row r="494" spans="1:28" s="227" customFormat="1" ht="23.1" customHeight="1">
      <c r="A494" s="181"/>
      <c r="B494" s="182"/>
      <c r="C494" s="186"/>
      <c r="D494" s="230"/>
      <c r="E494" s="182"/>
      <c r="F494" s="182"/>
      <c r="G494" s="182"/>
      <c r="H494" s="183"/>
      <c r="I494" s="184"/>
      <c r="J494" s="184"/>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72"/>
        <v>0</v>
      </c>
      <c r="AB494" s="228" t="str">
        <f t="shared" si="73"/>
        <v/>
      </c>
    </row>
    <row r="495" spans="1:28" s="227" customFormat="1" ht="23.1" customHeight="1">
      <c r="A495" s="181"/>
      <c r="B495" s="182"/>
      <c r="C495" s="186"/>
      <c r="D495" s="230"/>
      <c r="E495" s="182"/>
      <c r="F495" s="182"/>
      <c r="G495" s="182"/>
      <c r="H495" s="183"/>
      <c r="I495" s="184"/>
      <c r="J495" s="184"/>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72"/>
        <v>0</v>
      </c>
      <c r="AB495" s="228" t="str">
        <f t="shared" si="73"/>
        <v/>
      </c>
    </row>
    <row r="496" spans="1:28" s="227" customFormat="1" ht="23.1" customHeight="1">
      <c r="A496" s="181"/>
      <c r="B496" s="182"/>
      <c r="C496" s="186"/>
      <c r="D496" s="230"/>
      <c r="E496" s="182"/>
      <c r="F496" s="182"/>
      <c r="G496" s="182"/>
      <c r="H496" s="183"/>
      <c r="I496" s="184"/>
      <c r="J496" s="184"/>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72"/>
        <v>0</v>
      </c>
      <c r="AB496" s="228" t="str">
        <f t="shared" si="73"/>
        <v/>
      </c>
    </row>
    <row r="497" spans="1:28" s="227" customFormat="1" ht="23.1" customHeight="1">
      <c r="A497" s="181"/>
      <c r="B497" s="182"/>
      <c r="C497" s="186"/>
      <c r="D497" s="230"/>
      <c r="E497" s="182"/>
      <c r="F497" s="182"/>
      <c r="G497" s="182"/>
      <c r="H497" s="183"/>
      <c r="I497" s="184"/>
      <c r="J497" s="184"/>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72"/>
        <v>0</v>
      </c>
      <c r="AB497" s="228" t="str">
        <f t="shared" si="73"/>
        <v/>
      </c>
    </row>
    <row r="498" spans="1:28" s="227" customFormat="1" ht="23.1" customHeight="1">
      <c r="A498" s="181"/>
      <c r="B498" s="182"/>
      <c r="C498" s="186"/>
      <c r="D498" s="230"/>
      <c r="E498" s="182"/>
      <c r="F498" s="182"/>
      <c r="G498" s="182"/>
      <c r="H498" s="183"/>
      <c r="I498" s="184"/>
      <c r="J498" s="184"/>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72"/>
        <v>0</v>
      </c>
      <c r="AB498" s="228" t="str">
        <f t="shared" si="73"/>
        <v/>
      </c>
    </row>
    <row r="499" spans="1:28" s="227" customFormat="1" ht="23.1" customHeight="1">
      <c r="A499" s="181"/>
      <c r="B499" s="182"/>
      <c r="C499" s="186"/>
      <c r="D499" s="230"/>
      <c r="E499" s="182"/>
      <c r="F499" s="182"/>
      <c r="G499" s="182"/>
      <c r="H499" s="183"/>
      <c r="I499" s="184"/>
      <c r="J499" s="184"/>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72"/>
        <v>0</v>
      </c>
      <c r="AB499" s="228" t="str">
        <f t="shared" si="73"/>
        <v/>
      </c>
    </row>
    <row r="500" spans="1:28" s="227" customFormat="1" ht="23.1" customHeight="1">
      <c r="A500" s="181"/>
      <c r="B500" s="182"/>
      <c r="C500" s="186"/>
      <c r="D500" s="230"/>
      <c r="E500" s="182"/>
      <c r="F500" s="182"/>
      <c r="G500" s="182"/>
      <c r="H500" s="183"/>
      <c r="I500" s="184"/>
      <c r="J500" s="184"/>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72"/>
        <v>0</v>
      </c>
      <c r="AB500" s="228" t="str">
        <f t="shared" si="73"/>
        <v/>
      </c>
    </row>
    <row r="501" spans="1:28" s="227" customFormat="1" ht="23.1" customHeight="1">
      <c r="A501" s="181"/>
      <c r="B501" s="182"/>
      <c r="C501" s="186"/>
      <c r="D501" s="230"/>
      <c r="E501" s="182"/>
      <c r="F501" s="182"/>
      <c r="G501" s="182"/>
      <c r="H501" s="183"/>
      <c r="I501" s="184"/>
      <c r="J501" s="184"/>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72"/>
        <v>0</v>
      </c>
      <c r="AB501" s="228" t="str">
        <f t="shared" si="73"/>
        <v/>
      </c>
    </row>
    <row r="502" spans="1:28" s="227" customFormat="1" ht="23.1" customHeight="1">
      <c r="A502" s="181"/>
      <c r="B502" s="182"/>
      <c r="C502" s="186"/>
      <c r="D502" s="230"/>
      <c r="E502" s="182"/>
      <c r="F502" s="182"/>
      <c r="G502" s="182"/>
      <c r="H502" s="183"/>
      <c r="I502" s="184"/>
      <c r="J502" s="184"/>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72"/>
        <v>0</v>
      </c>
      <c r="AB502" s="228" t="str">
        <f t="shared" si="73"/>
        <v/>
      </c>
    </row>
    <row r="503" spans="1:28" s="227" customFormat="1" ht="23.1" customHeight="1">
      <c r="A503" s="181"/>
      <c r="B503" s="182"/>
      <c r="C503" s="186"/>
      <c r="D503" s="230"/>
      <c r="E503" s="182"/>
      <c r="F503" s="182"/>
      <c r="G503" s="182"/>
      <c r="H503" s="183"/>
      <c r="I503" s="184"/>
      <c r="J503" s="184"/>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72"/>
        <v>0</v>
      </c>
      <c r="AB503" s="228" t="str">
        <f t="shared" si="73"/>
        <v/>
      </c>
    </row>
    <row r="504" spans="1:28" s="227" customFormat="1" ht="23.1" customHeight="1">
      <c r="A504" s="181"/>
      <c r="B504" s="182"/>
      <c r="C504" s="186"/>
      <c r="D504" s="230"/>
      <c r="E504" s="182"/>
      <c r="F504" s="182"/>
      <c r="G504" s="182"/>
      <c r="H504" s="183"/>
      <c r="I504" s="184"/>
      <c r="J504" s="184"/>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72"/>
        <v>0</v>
      </c>
      <c r="AB504" s="228" t="str">
        <f t="shared" si="73"/>
        <v/>
      </c>
    </row>
    <row r="505" spans="1:28" s="227" customFormat="1" ht="23.1" customHeight="1">
      <c r="A505" s="181"/>
      <c r="B505" s="182"/>
      <c r="C505" s="186"/>
      <c r="D505" s="230"/>
      <c r="E505" s="182"/>
      <c r="F505" s="182"/>
      <c r="G505" s="182"/>
      <c r="H505" s="183"/>
      <c r="I505" s="184"/>
      <c r="J505" s="184"/>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72"/>
        <v>0</v>
      </c>
      <c r="AB505" s="228" t="str">
        <f t="shared" si="73"/>
        <v/>
      </c>
    </row>
    <row r="506" spans="1:28" s="227" customFormat="1" ht="23.1" customHeight="1">
      <c r="A506" s="181"/>
      <c r="B506" s="182"/>
      <c r="C506" s="186"/>
      <c r="D506" s="230"/>
      <c r="E506" s="182"/>
      <c r="F506" s="182"/>
      <c r="G506" s="182"/>
      <c r="H506" s="183"/>
      <c r="I506" s="184"/>
      <c r="J506" s="184"/>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72"/>
        <v>0</v>
      </c>
      <c r="AB506" s="228" t="str">
        <f t="shared" si="73"/>
        <v/>
      </c>
    </row>
    <row r="507" spans="1:28" s="227" customFormat="1" ht="23.1" customHeight="1">
      <c r="A507" s="181"/>
      <c r="B507" s="182"/>
      <c r="C507" s="186"/>
      <c r="D507" s="230"/>
      <c r="E507" s="182"/>
      <c r="F507" s="182"/>
      <c r="G507" s="182"/>
      <c r="H507" s="183"/>
      <c r="I507" s="184"/>
      <c r="J507" s="184"/>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72"/>
        <v>0</v>
      </c>
      <c r="AB507" s="228" t="str">
        <f t="shared" si="73"/>
        <v/>
      </c>
    </row>
    <row r="508" spans="1:28" s="227" customFormat="1" ht="23.1" customHeight="1">
      <c r="A508" s="181"/>
      <c r="B508" s="182"/>
      <c r="C508" s="186"/>
      <c r="D508" s="230"/>
      <c r="E508" s="182"/>
      <c r="F508" s="182"/>
      <c r="G508" s="182"/>
      <c r="H508" s="183"/>
      <c r="I508" s="184"/>
      <c r="J508" s="184"/>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72"/>
        <v>0</v>
      </c>
      <c r="AB508" s="228" t="str">
        <f t="shared" si="73"/>
        <v/>
      </c>
    </row>
    <row r="509" spans="1:28" s="227" customFormat="1" ht="23.1" customHeight="1">
      <c r="A509" s="181"/>
      <c r="B509" s="182"/>
      <c r="C509" s="186"/>
      <c r="D509" s="230"/>
      <c r="E509" s="182"/>
      <c r="F509" s="182"/>
      <c r="G509" s="182"/>
      <c r="H509" s="183"/>
      <c r="I509" s="184"/>
      <c r="J509" s="184"/>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72"/>
        <v>0</v>
      </c>
      <c r="AB509" s="228" t="str">
        <f t="shared" si="73"/>
        <v/>
      </c>
    </row>
    <row r="510" spans="1:28" s="227" customFormat="1" ht="23.1" customHeight="1">
      <c r="A510" s="181"/>
      <c r="B510" s="182"/>
      <c r="C510" s="186"/>
      <c r="D510" s="230"/>
      <c r="E510" s="182"/>
      <c r="F510" s="182"/>
      <c r="G510" s="182"/>
      <c r="H510" s="183"/>
      <c r="I510" s="184"/>
      <c r="J510" s="184"/>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72"/>
        <v>0</v>
      </c>
      <c r="AB510" s="228" t="str">
        <f t="shared" si="73"/>
        <v/>
      </c>
    </row>
    <row r="511" spans="1:28" s="227" customFormat="1" ht="23.1" customHeight="1">
      <c r="A511" s="181"/>
      <c r="B511" s="182"/>
      <c r="C511" s="186"/>
      <c r="D511" s="230"/>
      <c r="E511" s="182"/>
      <c r="F511" s="182"/>
      <c r="G511" s="182"/>
      <c r="H511" s="183"/>
      <c r="I511" s="184"/>
      <c r="J511" s="184"/>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72"/>
        <v>0</v>
      </c>
      <c r="AB511" s="228" t="str">
        <f t="shared" si="73"/>
        <v/>
      </c>
    </row>
    <row r="512" spans="1:28" s="227" customFormat="1" ht="23.1" customHeight="1">
      <c r="A512" s="181"/>
      <c r="B512" s="182"/>
      <c r="C512" s="186"/>
      <c r="D512" s="230"/>
      <c r="E512" s="182"/>
      <c r="F512" s="182"/>
      <c r="G512" s="182"/>
      <c r="H512" s="183"/>
      <c r="I512" s="184"/>
      <c r="J512" s="184"/>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72"/>
        <v>0</v>
      </c>
      <c r="AB512" s="228" t="str">
        <f t="shared" si="73"/>
        <v/>
      </c>
    </row>
    <row r="513" spans="1:28" s="227" customFormat="1" ht="23.1" customHeight="1">
      <c r="A513" s="181"/>
      <c r="B513" s="182"/>
      <c r="C513" s="186"/>
      <c r="D513" s="230"/>
      <c r="E513" s="182"/>
      <c r="F513" s="182"/>
      <c r="G513" s="182"/>
      <c r="H513" s="183"/>
      <c r="I513" s="184"/>
      <c r="J513" s="184"/>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72"/>
        <v>0</v>
      </c>
      <c r="AB513" s="228" t="str">
        <f t="shared" si="73"/>
        <v/>
      </c>
    </row>
    <row r="514" spans="1:28" s="227" customFormat="1" ht="23.1" customHeight="1">
      <c r="A514" s="181"/>
      <c r="B514" s="182"/>
      <c r="C514" s="186"/>
      <c r="D514" s="230"/>
      <c r="E514" s="182"/>
      <c r="F514" s="182"/>
      <c r="G514" s="182"/>
      <c r="H514" s="183"/>
      <c r="I514" s="184"/>
      <c r="J514" s="184"/>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72"/>
        <v>0</v>
      </c>
      <c r="AB514" s="228" t="str">
        <f t="shared" si="73"/>
        <v/>
      </c>
    </row>
    <row r="515" spans="1:28" s="227" customFormat="1" ht="23.1" customHeight="1">
      <c r="A515" s="181"/>
      <c r="B515" s="182"/>
      <c r="C515" s="186"/>
      <c r="D515" s="230"/>
      <c r="E515" s="182"/>
      <c r="F515" s="182"/>
      <c r="G515" s="182"/>
      <c r="H515" s="183"/>
      <c r="I515" s="184"/>
      <c r="J515" s="184"/>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si="72"/>
        <v>0</v>
      </c>
      <c r="AB515" s="228" t="str">
        <f t="shared" si="73"/>
        <v/>
      </c>
    </row>
    <row r="516" spans="1:28" s="227" customFormat="1" ht="23.1" customHeight="1">
      <c r="A516" s="181"/>
      <c r="B516" s="182"/>
      <c r="C516" s="186"/>
      <c r="D516" s="230"/>
      <c r="E516" s="182"/>
      <c r="F516" s="182"/>
      <c r="G516" s="182"/>
      <c r="H516" s="183"/>
      <c r="I516" s="184"/>
      <c r="J516" s="184"/>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72"/>
        <v>0</v>
      </c>
      <c r="AB516" s="228" t="str">
        <f t="shared" si="73"/>
        <v/>
      </c>
    </row>
    <row r="517" spans="1:28" s="227" customFormat="1" ht="23.1" customHeight="1">
      <c r="A517" s="181"/>
      <c r="B517" s="182"/>
      <c r="C517" s="186"/>
      <c r="D517" s="230"/>
      <c r="E517" s="182"/>
      <c r="F517" s="182"/>
      <c r="G517" s="182"/>
      <c r="H517" s="183"/>
      <c r="I517" s="184"/>
      <c r="J517" s="184"/>
      <c r="K517" s="224"/>
      <c r="L517" s="224"/>
      <c r="M517" s="224"/>
      <c r="N517" s="224"/>
      <c r="O517" s="224"/>
      <c r="P517" s="185"/>
      <c r="Q517" s="225"/>
      <c r="R517" s="182" t="str">
        <f ca="1">IF(ISERROR($V517),"",OFFSET('Smelter Look-up'!$C$4,$V517-4,0)&amp;"")</f>
        <v/>
      </c>
      <c r="S517" s="181" t="str">
        <f t="shared" ref="S517"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si="75">IF(AND(C517="Smelter not listed",OR(LEN(D517)=0,LEN(E517)=0)),1,0)</f>
        <v>0</v>
      </c>
      <c r="AB517" s="228" t="str">
        <f t="shared" ref="AB517" si="76">B517&amp;C517</f>
        <v/>
      </c>
    </row>
    <row r="518" spans="1:28" s="227" customFormat="1" ht="23.1" customHeight="1">
      <c r="A518" s="181"/>
      <c r="B518" s="182"/>
      <c r="C518" s="186"/>
      <c r="D518" s="230"/>
      <c r="E518" s="182"/>
      <c r="F518" s="182"/>
      <c r="G518" s="182"/>
      <c r="H518" s="183"/>
      <c r="I518" s="184"/>
      <c r="J518" s="184"/>
      <c r="K518" s="224"/>
      <c r="L518" s="224"/>
      <c r="M518" s="224"/>
      <c r="N518" s="224"/>
      <c r="O518" s="224"/>
      <c r="P518" s="185"/>
      <c r="Q518" s="225"/>
      <c r="R518" s="182" t="str">
        <f ca="1">IF(ISERROR($V518),"",OFFSET('Smelter Look-up'!$C$4,$V518-4,0)&amp;"")</f>
        <v/>
      </c>
      <c r="S518" s="181" t="str">
        <f t="shared" ref="S518:S549" ca="1" si="77">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si="78">IF(AND(C518="Smelter not listed",OR(LEN(D518)=0,LEN(E518)=0)),1,0)</f>
        <v>0</v>
      </c>
      <c r="AB518" s="228" t="str">
        <f t="shared" ref="AB518:AB549" si="79">B518&amp;C518</f>
        <v/>
      </c>
    </row>
    <row r="519" spans="1:28" s="227" customFormat="1" ht="23.1" customHeight="1">
      <c r="A519" s="181"/>
      <c r="B519" s="182"/>
      <c r="C519" s="186"/>
      <c r="D519" s="230"/>
      <c r="E519" s="182"/>
      <c r="F519" s="182"/>
      <c r="G519" s="182"/>
      <c r="H519" s="183"/>
      <c r="I519" s="184"/>
      <c r="J519" s="184"/>
      <c r="K519" s="224"/>
      <c r="L519" s="224"/>
      <c r="M519" s="224"/>
      <c r="N519" s="224"/>
      <c r="O519" s="224"/>
      <c r="P519" s="185"/>
      <c r="Q519" s="225"/>
      <c r="R519" s="182" t="str">
        <f ca="1">IF(ISERROR($V519),"",OFFSET('Smelter Look-up'!$C$4,$V519-4,0)&amp;"")</f>
        <v/>
      </c>
      <c r="S519" s="181" t="str">
        <f t="shared" ca="1" si="7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78"/>
        <v>0</v>
      </c>
      <c r="AB519" s="228" t="str">
        <f t="shared" si="79"/>
        <v/>
      </c>
    </row>
    <row r="520" spans="1:28" s="227" customFormat="1" ht="23.1" customHeight="1">
      <c r="A520" s="181"/>
      <c r="B520" s="182"/>
      <c r="C520" s="186"/>
      <c r="D520" s="230"/>
      <c r="E520" s="182"/>
      <c r="F520" s="182"/>
      <c r="G520" s="182"/>
      <c r="H520" s="183"/>
      <c r="I520" s="184"/>
      <c r="J520" s="184"/>
      <c r="K520" s="224"/>
      <c r="L520" s="224"/>
      <c r="M520" s="224"/>
      <c r="N520" s="224"/>
      <c r="O520" s="224"/>
      <c r="P520" s="185"/>
      <c r="Q520" s="225"/>
      <c r="R520" s="182" t="str">
        <f ca="1">IF(ISERROR($V520),"",OFFSET('Smelter Look-up'!$C$4,$V520-4,0)&amp;"")</f>
        <v/>
      </c>
      <c r="S520" s="181" t="str">
        <f t="shared" ca="1" si="7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8"/>
        <v>0</v>
      </c>
      <c r="AB520" s="228" t="str">
        <f t="shared" si="79"/>
        <v/>
      </c>
    </row>
    <row r="521" spans="1:28" s="227" customFormat="1" ht="23.1" customHeight="1">
      <c r="A521" s="181"/>
      <c r="B521" s="182"/>
      <c r="C521" s="186"/>
      <c r="D521" s="230"/>
      <c r="E521" s="182"/>
      <c r="F521" s="182"/>
      <c r="G521" s="182"/>
      <c r="H521" s="183"/>
      <c r="I521" s="184"/>
      <c r="J521" s="184"/>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8"/>
        <v>0</v>
      </c>
      <c r="AB521" s="228" t="str">
        <f t="shared" si="79"/>
        <v/>
      </c>
    </row>
    <row r="522" spans="1:28" s="227" customFormat="1" ht="23.1" customHeight="1">
      <c r="A522" s="181"/>
      <c r="B522" s="182"/>
      <c r="C522" s="186"/>
      <c r="D522" s="230"/>
      <c r="E522" s="182"/>
      <c r="F522" s="182"/>
      <c r="G522" s="182"/>
      <c r="H522" s="183"/>
      <c r="I522" s="184"/>
      <c r="J522" s="184"/>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8"/>
        <v>0</v>
      </c>
      <c r="AB522" s="228" t="str">
        <f t="shared" si="79"/>
        <v/>
      </c>
    </row>
    <row r="523" spans="1:28" s="227" customFormat="1" ht="23.1" customHeight="1">
      <c r="A523" s="181"/>
      <c r="B523" s="182"/>
      <c r="C523" s="186"/>
      <c r="D523" s="230"/>
      <c r="E523" s="182"/>
      <c r="F523" s="182"/>
      <c r="G523" s="182"/>
      <c r="H523" s="183"/>
      <c r="I523" s="184"/>
      <c r="J523" s="184"/>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8"/>
        <v>0</v>
      </c>
      <c r="AB523" s="228" t="str">
        <f t="shared" si="79"/>
        <v/>
      </c>
    </row>
    <row r="524" spans="1:28" s="227" customFormat="1" ht="23.1" customHeight="1">
      <c r="A524" s="181"/>
      <c r="B524" s="182"/>
      <c r="C524" s="186"/>
      <c r="D524" s="230"/>
      <c r="E524" s="182"/>
      <c r="F524" s="182"/>
      <c r="G524" s="182"/>
      <c r="H524" s="183"/>
      <c r="I524" s="184"/>
      <c r="J524" s="184"/>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8"/>
        <v>0</v>
      </c>
      <c r="AB524" s="228" t="str">
        <f t="shared" si="79"/>
        <v/>
      </c>
    </row>
    <row r="525" spans="1:28" s="227" customFormat="1" ht="23.1" customHeight="1">
      <c r="A525" s="181"/>
      <c r="B525" s="182"/>
      <c r="C525" s="186"/>
      <c r="D525" s="230"/>
      <c r="E525" s="182"/>
      <c r="F525" s="182"/>
      <c r="G525" s="182"/>
      <c r="H525" s="183"/>
      <c r="I525" s="184"/>
      <c r="J525" s="184"/>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si="78"/>
        <v>0</v>
      </c>
      <c r="AB525" s="228" t="str">
        <f t="shared" si="79"/>
        <v/>
      </c>
    </row>
    <row r="526" spans="1:28" s="227" customFormat="1" ht="23.1" customHeight="1">
      <c r="A526" s="181"/>
      <c r="B526" s="182"/>
      <c r="C526" s="186"/>
      <c r="D526" s="230"/>
      <c r="E526" s="182"/>
      <c r="F526" s="182"/>
      <c r="G526" s="182"/>
      <c r="H526" s="183"/>
      <c r="I526" s="184"/>
      <c r="J526" s="184"/>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78"/>
        <v>0</v>
      </c>
      <c r="AB526" s="228" t="str">
        <f t="shared" si="79"/>
        <v/>
      </c>
    </row>
    <row r="527" spans="1:28" s="227" customFormat="1" ht="23.1" customHeight="1">
      <c r="A527" s="181"/>
      <c r="B527" s="182"/>
      <c r="C527" s="186"/>
      <c r="D527" s="230"/>
      <c r="E527" s="182"/>
      <c r="F527" s="182"/>
      <c r="G527" s="182"/>
      <c r="H527" s="183"/>
      <c r="I527" s="184"/>
      <c r="J527" s="184"/>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8"/>
        <v>0</v>
      </c>
      <c r="AB527" s="228" t="str">
        <f t="shared" si="79"/>
        <v/>
      </c>
    </row>
    <row r="528" spans="1:28" s="227" customFormat="1" ht="23.1" customHeight="1">
      <c r="A528" s="181"/>
      <c r="B528" s="182"/>
      <c r="C528" s="186"/>
      <c r="D528" s="230"/>
      <c r="E528" s="182"/>
      <c r="F528" s="182"/>
      <c r="G528" s="182"/>
      <c r="H528" s="183"/>
      <c r="I528" s="184"/>
      <c r="J528" s="184"/>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78"/>
        <v>0</v>
      </c>
      <c r="AB528" s="228" t="str">
        <f t="shared" si="79"/>
        <v/>
      </c>
    </row>
    <row r="529" spans="1:28" s="227" customFormat="1" ht="23.1" customHeight="1">
      <c r="A529" s="181"/>
      <c r="B529" s="182"/>
      <c r="C529" s="186"/>
      <c r="D529" s="230"/>
      <c r="E529" s="182"/>
      <c r="F529" s="182"/>
      <c r="G529" s="182"/>
      <c r="H529" s="183"/>
      <c r="I529" s="184"/>
      <c r="J529" s="184"/>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8"/>
        <v>0</v>
      </c>
      <c r="AB529" s="228" t="str">
        <f t="shared" si="79"/>
        <v/>
      </c>
    </row>
    <row r="530" spans="1:28" s="227" customFormat="1" ht="23.1" customHeight="1">
      <c r="A530" s="181"/>
      <c r="B530" s="182"/>
      <c r="C530" s="186"/>
      <c r="D530" s="230"/>
      <c r="E530" s="182"/>
      <c r="F530" s="182"/>
      <c r="G530" s="182"/>
      <c r="H530" s="183"/>
      <c r="I530" s="184"/>
      <c r="J530" s="184"/>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8"/>
        <v>0</v>
      </c>
      <c r="AB530" s="228" t="str">
        <f t="shared" si="79"/>
        <v/>
      </c>
    </row>
    <row r="531" spans="1:28" s="227" customFormat="1" ht="23.1" customHeight="1">
      <c r="A531" s="181"/>
      <c r="B531" s="182"/>
      <c r="C531" s="186"/>
      <c r="D531" s="230"/>
      <c r="E531" s="182"/>
      <c r="F531" s="182"/>
      <c r="G531" s="182"/>
      <c r="H531" s="183"/>
      <c r="I531" s="184"/>
      <c r="J531" s="184"/>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si="78"/>
        <v>0</v>
      </c>
      <c r="AB531" s="228" t="str">
        <f t="shared" si="79"/>
        <v/>
      </c>
    </row>
    <row r="532" spans="1:28" s="227" customFormat="1" ht="23.1" customHeight="1">
      <c r="A532" s="181"/>
      <c r="B532" s="182"/>
      <c r="C532" s="186"/>
      <c r="D532" s="230"/>
      <c r="E532" s="182"/>
      <c r="F532" s="182"/>
      <c r="G532" s="182"/>
      <c r="H532" s="183"/>
      <c r="I532" s="184"/>
      <c r="J532" s="184"/>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si="78"/>
        <v>0</v>
      </c>
      <c r="AB532" s="228" t="str">
        <f t="shared" si="79"/>
        <v/>
      </c>
    </row>
    <row r="533" spans="1:28" s="227" customFormat="1" ht="23.1" customHeight="1">
      <c r="A533" s="181"/>
      <c r="B533" s="182"/>
      <c r="C533" s="186"/>
      <c r="D533" s="230"/>
      <c r="E533" s="182"/>
      <c r="F533" s="182"/>
      <c r="G533" s="182"/>
      <c r="H533" s="183"/>
      <c r="I533" s="184"/>
      <c r="J533" s="184"/>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8"/>
        <v>0</v>
      </c>
      <c r="AB533" s="228" t="str">
        <f t="shared" si="79"/>
        <v/>
      </c>
    </row>
    <row r="534" spans="1:28" s="227" customFormat="1" ht="23.1" customHeight="1">
      <c r="A534" s="181"/>
      <c r="B534" s="182"/>
      <c r="C534" s="186"/>
      <c r="D534" s="230"/>
      <c r="E534" s="182"/>
      <c r="F534" s="182"/>
      <c r="G534" s="182"/>
      <c r="H534" s="183"/>
      <c r="I534" s="184"/>
      <c r="J534" s="184"/>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8"/>
        <v>0</v>
      </c>
      <c r="AB534" s="228" t="str">
        <f t="shared" si="79"/>
        <v/>
      </c>
    </row>
    <row r="535" spans="1:28" s="227" customFormat="1" ht="23.1" customHeight="1">
      <c r="A535" s="181"/>
      <c r="B535" s="182"/>
      <c r="C535" s="186"/>
      <c r="D535" s="230"/>
      <c r="E535" s="182"/>
      <c r="F535" s="182"/>
      <c r="G535" s="182"/>
      <c r="H535" s="183"/>
      <c r="I535" s="184"/>
      <c r="J535" s="184"/>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8"/>
        <v>0</v>
      </c>
      <c r="AB535" s="228" t="str">
        <f t="shared" si="79"/>
        <v/>
      </c>
    </row>
    <row r="536" spans="1:28" s="227" customFormat="1" ht="23.1" customHeight="1">
      <c r="A536" s="181"/>
      <c r="B536" s="182"/>
      <c r="C536" s="186"/>
      <c r="D536" s="230"/>
      <c r="E536" s="182"/>
      <c r="F536" s="182"/>
      <c r="G536" s="182"/>
      <c r="H536" s="183"/>
      <c r="I536" s="184"/>
      <c r="J536" s="184"/>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78"/>
        <v>0</v>
      </c>
      <c r="AB536" s="228" t="str">
        <f t="shared" si="79"/>
        <v/>
      </c>
    </row>
    <row r="537" spans="1:28" s="227" customFormat="1" ht="23.1" customHeight="1">
      <c r="A537" s="181"/>
      <c r="B537" s="182"/>
      <c r="C537" s="186"/>
      <c r="D537" s="230"/>
      <c r="E537" s="182"/>
      <c r="F537" s="182"/>
      <c r="G537" s="182"/>
      <c r="H537" s="183"/>
      <c r="I537" s="184"/>
      <c r="J537" s="184"/>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78"/>
        <v>0</v>
      </c>
      <c r="AB537" s="228" t="str">
        <f t="shared" si="79"/>
        <v/>
      </c>
    </row>
    <row r="538" spans="1:28" s="227" customFormat="1" ht="23.1" customHeight="1">
      <c r="A538" s="181"/>
      <c r="B538" s="182"/>
      <c r="C538" s="186"/>
      <c r="D538" s="230"/>
      <c r="E538" s="182"/>
      <c r="F538" s="182"/>
      <c r="G538" s="182"/>
      <c r="H538" s="183"/>
      <c r="I538" s="184"/>
      <c r="J538" s="184"/>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si="78"/>
        <v>0</v>
      </c>
      <c r="AB538" s="228" t="str">
        <f t="shared" si="79"/>
        <v/>
      </c>
    </row>
    <row r="539" spans="1:28" s="227" customFormat="1" ht="23.1" customHeight="1">
      <c r="A539" s="181"/>
      <c r="B539" s="182"/>
      <c r="C539" s="186"/>
      <c r="D539" s="230"/>
      <c r="E539" s="182"/>
      <c r="F539" s="182"/>
      <c r="G539" s="182"/>
      <c r="H539" s="183"/>
      <c r="I539" s="184"/>
      <c r="J539" s="184"/>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78"/>
        <v>0</v>
      </c>
      <c r="AB539" s="228" t="str">
        <f t="shared" si="79"/>
        <v/>
      </c>
    </row>
    <row r="540" spans="1:28" s="227" customFormat="1" ht="23.1" customHeight="1">
      <c r="A540" s="181"/>
      <c r="B540" s="182"/>
      <c r="C540" s="186"/>
      <c r="D540" s="230"/>
      <c r="E540" s="182"/>
      <c r="F540" s="182"/>
      <c r="G540" s="182"/>
      <c r="H540" s="183"/>
      <c r="I540" s="184"/>
      <c r="J540" s="184"/>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78"/>
        <v>0</v>
      </c>
      <c r="AB540" s="228" t="str">
        <f t="shared" si="79"/>
        <v/>
      </c>
    </row>
    <row r="541" spans="1:28" s="227" customFormat="1" ht="23.1" customHeight="1">
      <c r="A541" s="181"/>
      <c r="B541" s="182"/>
      <c r="C541" s="186"/>
      <c r="D541" s="230"/>
      <c r="E541" s="182"/>
      <c r="F541" s="182"/>
      <c r="G541" s="182"/>
      <c r="H541" s="183"/>
      <c r="I541" s="184"/>
      <c r="J541" s="184"/>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si="78"/>
        <v>0</v>
      </c>
      <c r="AB541" s="228" t="str">
        <f t="shared" si="79"/>
        <v/>
      </c>
    </row>
    <row r="542" spans="1:28" s="227" customFormat="1" ht="23.1" customHeight="1">
      <c r="A542" s="181"/>
      <c r="B542" s="182"/>
      <c r="C542" s="186"/>
      <c r="D542" s="230"/>
      <c r="E542" s="182"/>
      <c r="F542" s="182"/>
      <c r="G542" s="182"/>
      <c r="H542" s="183"/>
      <c r="I542" s="184"/>
      <c r="J542" s="184"/>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si="78"/>
        <v>0</v>
      </c>
      <c r="AB542" s="228" t="str">
        <f t="shared" si="79"/>
        <v/>
      </c>
    </row>
    <row r="543" spans="1:28" s="227" customFormat="1" ht="23.1" customHeight="1">
      <c r="A543" s="181"/>
      <c r="B543" s="182"/>
      <c r="C543" s="186"/>
      <c r="D543" s="230"/>
      <c r="E543" s="182"/>
      <c r="F543" s="182"/>
      <c r="G543" s="182"/>
      <c r="H543" s="183"/>
      <c r="I543" s="184"/>
      <c r="J543" s="184"/>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si="78"/>
        <v>0</v>
      </c>
      <c r="AB543" s="228" t="str">
        <f t="shared" si="79"/>
        <v/>
      </c>
    </row>
    <row r="544" spans="1:28" s="227" customFormat="1" ht="23.1" customHeight="1">
      <c r="A544" s="181"/>
      <c r="B544" s="182"/>
      <c r="C544" s="186"/>
      <c r="D544" s="230"/>
      <c r="E544" s="182"/>
      <c r="F544" s="182"/>
      <c r="G544" s="182"/>
      <c r="H544" s="183"/>
      <c r="I544" s="184"/>
      <c r="J544" s="184"/>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si="78"/>
        <v>0</v>
      </c>
      <c r="AB544" s="228" t="str">
        <f t="shared" si="79"/>
        <v/>
      </c>
    </row>
    <row r="545" spans="1:28" s="227" customFormat="1" ht="23.1" customHeight="1">
      <c r="A545" s="181"/>
      <c r="B545" s="182"/>
      <c r="C545" s="186"/>
      <c r="D545" s="230"/>
      <c r="E545" s="182"/>
      <c r="F545" s="182"/>
      <c r="G545" s="182"/>
      <c r="H545" s="183"/>
      <c r="I545" s="184"/>
      <c r="J545" s="184"/>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si="78"/>
        <v>0</v>
      </c>
      <c r="AB545" s="228" t="str">
        <f t="shared" si="79"/>
        <v/>
      </c>
    </row>
    <row r="546" spans="1:28" s="227" customFormat="1" ht="23.1" customHeight="1">
      <c r="A546" s="181"/>
      <c r="B546" s="182"/>
      <c r="C546" s="186"/>
      <c r="D546" s="230"/>
      <c r="E546" s="182"/>
      <c r="F546" s="182"/>
      <c r="G546" s="182"/>
      <c r="H546" s="183"/>
      <c r="I546" s="184"/>
      <c r="J546" s="184"/>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si="78"/>
        <v>0</v>
      </c>
      <c r="AB546" s="228" t="str">
        <f t="shared" si="79"/>
        <v/>
      </c>
    </row>
    <row r="547" spans="1:28" s="227" customFormat="1" ht="23.1" customHeight="1">
      <c r="A547" s="181"/>
      <c r="B547" s="182"/>
      <c r="C547" s="186"/>
      <c r="D547" s="230"/>
      <c r="E547" s="182"/>
      <c r="F547" s="182"/>
      <c r="G547" s="182"/>
      <c r="H547" s="183"/>
      <c r="I547" s="184"/>
      <c r="J547" s="184"/>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si="78"/>
        <v>0</v>
      </c>
      <c r="AB547" s="228" t="str">
        <f t="shared" si="79"/>
        <v/>
      </c>
    </row>
    <row r="548" spans="1:28" s="227" customFormat="1" ht="23.1" customHeight="1">
      <c r="A548" s="181"/>
      <c r="B548" s="182"/>
      <c r="C548" s="186"/>
      <c r="D548" s="230"/>
      <c r="E548" s="182"/>
      <c r="F548" s="182"/>
      <c r="G548" s="182"/>
      <c r="H548" s="183"/>
      <c r="I548" s="184"/>
      <c r="J548" s="184"/>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si="78"/>
        <v>0</v>
      </c>
      <c r="AB548" s="228" t="str">
        <f t="shared" si="79"/>
        <v/>
      </c>
    </row>
    <row r="549" spans="1:28" s="227" customFormat="1" ht="23.1" customHeight="1">
      <c r="A549" s="181"/>
      <c r="B549" s="182"/>
      <c r="C549" s="186"/>
      <c r="D549" s="230"/>
      <c r="E549" s="182"/>
      <c r="F549" s="182"/>
      <c r="G549" s="182"/>
      <c r="H549" s="183"/>
      <c r="I549" s="184"/>
      <c r="J549" s="184"/>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si="78"/>
        <v>0</v>
      </c>
      <c r="AB549" s="228" t="str">
        <f t="shared" si="79"/>
        <v/>
      </c>
    </row>
    <row r="550" spans="1:28" s="227" customFormat="1" ht="23.1" customHeight="1">
      <c r="A550" s="181"/>
      <c r="B550" s="182"/>
      <c r="C550" s="186"/>
      <c r="D550" s="230"/>
      <c r="E550" s="182"/>
      <c r="F550" s="182"/>
      <c r="G550" s="182"/>
      <c r="H550" s="183"/>
      <c r="I550" s="184"/>
      <c r="J550" s="184"/>
      <c r="K550" s="224"/>
      <c r="L550" s="224"/>
      <c r="M550" s="224"/>
      <c r="N550" s="224"/>
      <c r="O550" s="224"/>
      <c r="P550" s="185"/>
      <c r="Q550" s="225"/>
      <c r="R550" s="182" t="str">
        <f ca="1">IF(ISERROR($V550),"",OFFSET('Smelter Look-up'!$C$4,$V550-4,0)&amp;"")</f>
        <v/>
      </c>
      <c r="S550" s="181" t="str">
        <f t="shared" ref="S550:S580" ca="1" si="80">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si="81">IF(AND(C550="Smelter not listed",OR(LEN(D550)=0,LEN(E550)=0)),1,0)</f>
        <v>0</v>
      </c>
      <c r="AB550" s="228" t="str">
        <f t="shared" ref="AB550:AB580" si="82">B550&amp;C550</f>
        <v/>
      </c>
    </row>
    <row r="551" spans="1:28" s="227" customFormat="1" ht="23.1" customHeight="1">
      <c r="A551" s="181"/>
      <c r="B551" s="182"/>
      <c r="C551" s="186"/>
      <c r="D551" s="230"/>
      <c r="E551" s="182"/>
      <c r="F551" s="182"/>
      <c r="G551" s="182"/>
      <c r="H551" s="183"/>
      <c r="I551" s="184"/>
      <c r="J551" s="184"/>
      <c r="K551" s="224"/>
      <c r="L551" s="224"/>
      <c r="M551" s="224"/>
      <c r="N551" s="224"/>
      <c r="O551" s="224"/>
      <c r="P551" s="185"/>
      <c r="Q551" s="225"/>
      <c r="R551" s="182" t="str">
        <f ca="1">IF(ISERROR($V551),"",OFFSET('Smelter Look-up'!$C$4,$V551-4,0)&amp;"")</f>
        <v/>
      </c>
      <c r="S551" s="181" t="str">
        <f t="shared" ca="1" si="8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si="81"/>
        <v>0</v>
      </c>
      <c r="AB551" s="228" t="str">
        <f t="shared" si="82"/>
        <v/>
      </c>
    </row>
    <row r="552" spans="1:28" s="227" customFormat="1" ht="23.1" customHeight="1">
      <c r="A552" s="181"/>
      <c r="B552" s="182"/>
      <c r="C552" s="186"/>
      <c r="D552" s="230"/>
      <c r="E552" s="182"/>
      <c r="F552" s="182"/>
      <c r="G552" s="182"/>
      <c r="H552" s="183"/>
      <c r="I552" s="184"/>
      <c r="J552" s="184"/>
      <c r="K552" s="224"/>
      <c r="L552" s="224"/>
      <c r="M552" s="224"/>
      <c r="N552" s="224"/>
      <c r="O552" s="224"/>
      <c r="P552" s="185"/>
      <c r="Q552" s="225"/>
      <c r="R552" s="182" t="str">
        <f ca="1">IF(ISERROR($V552),"",OFFSET('Smelter Look-up'!$C$4,$V552-4,0)&amp;"")</f>
        <v/>
      </c>
      <c r="S552" s="181" t="str">
        <f t="shared" ca="1" si="8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si="81"/>
        <v>0</v>
      </c>
      <c r="AB552" s="228" t="str">
        <f t="shared" si="82"/>
        <v/>
      </c>
    </row>
    <row r="553" spans="1:28" s="227" customFormat="1" ht="23.1" customHeight="1">
      <c r="A553" s="181"/>
      <c r="B553" s="182"/>
      <c r="C553" s="186"/>
      <c r="D553" s="230"/>
      <c r="E553" s="182"/>
      <c r="F553" s="182"/>
      <c r="G553" s="182"/>
      <c r="H553" s="183"/>
      <c r="I553" s="184"/>
      <c r="J553" s="184"/>
      <c r="K553" s="224"/>
      <c r="L553" s="224"/>
      <c r="M553" s="224"/>
      <c r="N553" s="224"/>
      <c r="O553" s="224"/>
      <c r="P553" s="185"/>
      <c r="Q553" s="225"/>
      <c r="R553" s="182" t="str">
        <f ca="1">IF(ISERROR($V553),"",OFFSET('Smelter Look-up'!$C$4,$V553-4,0)&amp;"")</f>
        <v/>
      </c>
      <c r="S553" s="181" t="str">
        <f t="shared" ca="1" si="8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si="81"/>
        <v>0</v>
      </c>
      <c r="AB553" s="228" t="str">
        <f t="shared" si="82"/>
        <v/>
      </c>
    </row>
    <row r="554" spans="1:28" s="227" customFormat="1" ht="23.1" customHeight="1">
      <c r="A554" s="181"/>
      <c r="B554" s="182"/>
      <c r="C554" s="186"/>
      <c r="D554" s="230"/>
      <c r="E554" s="182"/>
      <c r="F554" s="182"/>
      <c r="G554" s="182"/>
      <c r="H554" s="183"/>
      <c r="I554" s="184"/>
      <c r="J554" s="184"/>
      <c r="K554" s="224"/>
      <c r="L554" s="224"/>
      <c r="M554" s="224"/>
      <c r="N554" s="224"/>
      <c r="O554" s="224"/>
      <c r="P554" s="185"/>
      <c r="Q554" s="225"/>
      <c r="R554" s="182" t="str">
        <f ca="1">IF(ISERROR($V554),"",OFFSET('Smelter Look-up'!$C$4,$V554-4,0)&amp;"")</f>
        <v/>
      </c>
      <c r="S554" s="181" t="str">
        <f t="shared" ca="1" si="8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si="81"/>
        <v>0</v>
      </c>
      <c r="AB554" s="228" t="str">
        <f t="shared" si="82"/>
        <v/>
      </c>
    </row>
    <row r="555" spans="1:28" s="227" customFormat="1" ht="23.1" customHeight="1">
      <c r="A555" s="181"/>
      <c r="B555" s="182"/>
      <c r="C555" s="186"/>
      <c r="D555" s="230"/>
      <c r="E555" s="182"/>
      <c r="F555" s="182"/>
      <c r="G555" s="182"/>
      <c r="H555" s="183"/>
      <c r="I555" s="184"/>
      <c r="J555" s="184"/>
      <c r="K555" s="224"/>
      <c r="L555" s="224"/>
      <c r="M555" s="224"/>
      <c r="N555" s="224"/>
      <c r="O555" s="224"/>
      <c r="P555" s="185"/>
      <c r="Q555" s="225"/>
      <c r="R555" s="182" t="str">
        <f ca="1">IF(ISERROR($V555),"",OFFSET('Smelter Look-up'!$C$4,$V555-4,0)&amp;"")</f>
        <v/>
      </c>
      <c r="S555" s="181" t="str">
        <f t="shared" ca="1" si="8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si="81"/>
        <v>0</v>
      </c>
      <c r="AB555" s="228" t="str">
        <f t="shared" si="82"/>
        <v/>
      </c>
    </row>
    <row r="556" spans="1:28" s="227" customFormat="1" ht="23.1" customHeight="1">
      <c r="A556" s="181"/>
      <c r="B556" s="182"/>
      <c r="C556" s="186"/>
      <c r="D556" s="230"/>
      <c r="E556" s="182"/>
      <c r="F556" s="182"/>
      <c r="G556" s="182"/>
      <c r="H556" s="183"/>
      <c r="I556" s="184"/>
      <c r="J556" s="184"/>
      <c r="K556" s="224"/>
      <c r="L556" s="224"/>
      <c r="M556" s="224"/>
      <c r="N556" s="224"/>
      <c r="O556" s="224"/>
      <c r="P556" s="185"/>
      <c r="Q556" s="225"/>
      <c r="R556" s="182" t="str">
        <f ca="1">IF(ISERROR($V556),"",OFFSET('Smelter Look-up'!$C$4,$V556-4,0)&amp;"")</f>
        <v/>
      </c>
      <c r="S556" s="181" t="str">
        <f t="shared" ca="1" si="8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si="81"/>
        <v>0</v>
      </c>
      <c r="AB556" s="228" t="str">
        <f t="shared" si="82"/>
        <v/>
      </c>
    </row>
    <row r="557" spans="1:28" s="227" customFormat="1" ht="23.1" customHeight="1">
      <c r="A557" s="181"/>
      <c r="B557" s="182"/>
      <c r="C557" s="186"/>
      <c r="D557" s="230"/>
      <c r="E557" s="182"/>
      <c r="F557" s="182"/>
      <c r="G557" s="182"/>
      <c r="H557" s="183"/>
      <c r="I557" s="184"/>
      <c r="J557" s="184"/>
      <c r="K557" s="224"/>
      <c r="L557" s="224"/>
      <c r="M557" s="224"/>
      <c r="N557" s="224"/>
      <c r="O557" s="224"/>
      <c r="P557" s="185"/>
      <c r="Q557" s="225"/>
      <c r="R557" s="182" t="str">
        <f ca="1">IF(ISERROR($V557),"",OFFSET('Smelter Look-up'!$C$4,$V557-4,0)&amp;"")</f>
        <v/>
      </c>
      <c r="S557" s="181" t="str">
        <f t="shared" ca="1" si="8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si="81"/>
        <v>0</v>
      </c>
      <c r="AB557" s="228" t="str">
        <f t="shared" si="82"/>
        <v/>
      </c>
    </row>
    <row r="558" spans="1:28" s="227" customFormat="1" ht="23.1" customHeight="1">
      <c r="A558" s="181"/>
      <c r="B558" s="182"/>
      <c r="C558" s="186"/>
      <c r="D558" s="230"/>
      <c r="E558" s="182"/>
      <c r="F558" s="182"/>
      <c r="G558" s="182"/>
      <c r="H558" s="183"/>
      <c r="I558" s="184"/>
      <c r="J558" s="184"/>
      <c r="K558" s="224"/>
      <c r="L558" s="224"/>
      <c r="M558" s="224"/>
      <c r="N558" s="224"/>
      <c r="O558" s="224"/>
      <c r="P558" s="185"/>
      <c r="Q558" s="225"/>
      <c r="R558" s="182" t="str">
        <f ca="1">IF(ISERROR($V558),"",OFFSET('Smelter Look-up'!$C$4,$V558-4,0)&amp;"")</f>
        <v/>
      </c>
      <c r="S558" s="181" t="str">
        <f t="shared" ca="1" si="8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si="81"/>
        <v>0</v>
      </c>
      <c r="AB558" s="228" t="str">
        <f t="shared" si="82"/>
        <v/>
      </c>
    </row>
    <row r="559" spans="1:28" s="227" customFormat="1" ht="23.1" customHeight="1">
      <c r="A559" s="181"/>
      <c r="B559" s="182"/>
      <c r="C559" s="186"/>
      <c r="D559" s="230"/>
      <c r="E559" s="182"/>
      <c r="F559" s="182"/>
      <c r="G559" s="182"/>
      <c r="H559" s="183"/>
      <c r="I559" s="184"/>
      <c r="J559" s="184"/>
      <c r="K559" s="224"/>
      <c r="L559" s="224"/>
      <c r="M559" s="224"/>
      <c r="N559" s="224"/>
      <c r="O559" s="224"/>
      <c r="P559" s="185"/>
      <c r="Q559" s="225"/>
      <c r="R559" s="182" t="str">
        <f ca="1">IF(ISERROR($V559),"",OFFSET('Smelter Look-up'!$C$4,$V559-4,0)&amp;"")</f>
        <v/>
      </c>
      <c r="S559" s="181" t="str">
        <f t="shared" ca="1" si="8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si="81"/>
        <v>0</v>
      </c>
      <c r="AB559" s="228" t="str">
        <f t="shared" si="82"/>
        <v/>
      </c>
    </row>
    <row r="560" spans="1:28" s="227" customFormat="1" ht="23.1" customHeight="1">
      <c r="A560" s="181"/>
      <c r="B560" s="182"/>
      <c r="C560" s="186"/>
      <c r="D560" s="230"/>
      <c r="E560" s="182"/>
      <c r="F560" s="182"/>
      <c r="G560" s="182"/>
      <c r="H560" s="183"/>
      <c r="I560" s="184"/>
      <c r="J560" s="184"/>
      <c r="K560" s="224"/>
      <c r="L560" s="224"/>
      <c r="M560" s="224"/>
      <c r="N560" s="224"/>
      <c r="O560" s="224"/>
      <c r="P560" s="185"/>
      <c r="Q560" s="225"/>
      <c r="R560" s="182" t="str">
        <f ca="1">IF(ISERROR($V560),"",OFFSET('Smelter Look-up'!$C$4,$V560-4,0)&amp;"")</f>
        <v/>
      </c>
      <c r="S560" s="181" t="str">
        <f t="shared" ca="1" si="8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si="81"/>
        <v>0</v>
      </c>
      <c r="AB560" s="228" t="str">
        <f t="shared" si="82"/>
        <v/>
      </c>
    </row>
    <row r="561" spans="1:28" s="227" customFormat="1" ht="23.1" customHeight="1">
      <c r="A561" s="181"/>
      <c r="B561" s="182"/>
      <c r="C561" s="186"/>
      <c r="D561" s="230"/>
      <c r="E561" s="182"/>
      <c r="F561" s="182"/>
      <c r="G561" s="182"/>
      <c r="H561" s="183"/>
      <c r="I561" s="184"/>
      <c r="J561" s="184"/>
      <c r="K561" s="224"/>
      <c r="L561" s="224"/>
      <c r="M561" s="224"/>
      <c r="N561" s="224"/>
      <c r="O561" s="224"/>
      <c r="P561" s="185"/>
      <c r="Q561" s="225"/>
      <c r="R561" s="182" t="str">
        <f ca="1">IF(ISERROR($V561),"",OFFSET('Smelter Look-up'!$C$4,$V561-4,0)&amp;"")</f>
        <v/>
      </c>
      <c r="S561" s="181" t="str">
        <f t="shared" ca="1" si="8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si="81"/>
        <v>0</v>
      </c>
      <c r="AB561" s="228" t="str">
        <f t="shared" si="82"/>
        <v/>
      </c>
    </row>
    <row r="562" spans="1:28" s="227" customFormat="1" ht="23.1" customHeight="1">
      <c r="A562" s="181"/>
      <c r="B562" s="182"/>
      <c r="C562" s="186"/>
      <c r="D562" s="230"/>
      <c r="E562" s="182"/>
      <c r="F562" s="182"/>
      <c r="G562" s="182"/>
      <c r="H562" s="183"/>
      <c r="I562" s="184"/>
      <c r="J562" s="184"/>
      <c r="K562" s="224"/>
      <c r="L562" s="224"/>
      <c r="M562" s="224"/>
      <c r="N562" s="224"/>
      <c r="O562" s="224"/>
      <c r="P562" s="185"/>
      <c r="Q562" s="225"/>
      <c r="R562" s="182" t="str">
        <f ca="1">IF(ISERROR($V562),"",OFFSET('Smelter Look-up'!$C$4,$V562-4,0)&amp;"")</f>
        <v/>
      </c>
      <c r="S562" s="181" t="str">
        <f t="shared" ca="1" si="8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si="81"/>
        <v>0</v>
      </c>
      <c r="AB562" s="228" t="str">
        <f t="shared" si="82"/>
        <v/>
      </c>
    </row>
    <row r="563" spans="1:28" s="227" customFormat="1" ht="23.1" customHeight="1">
      <c r="A563" s="181"/>
      <c r="B563" s="182"/>
      <c r="C563" s="186"/>
      <c r="D563" s="230"/>
      <c r="E563" s="182"/>
      <c r="F563" s="182"/>
      <c r="G563" s="182"/>
      <c r="H563" s="183"/>
      <c r="I563" s="184"/>
      <c r="J563" s="184"/>
      <c r="K563" s="224"/>
      <c r="L563" s="224"/>
      <c r="M563" s="224"/>
      <c r="N563" s="224"/>
      <c r="O563" s="224"/>
      <c r="P563" s="185"/>
      <c r="Q563" s="225"/>
      <c r="R563" s="182" t="str">
        <f ca="1">IF(ISERROR($V563),"",OFFSET('Smelter Look-up'!$C$4,$V563-4,0)&amp;"")</f>
        <v/>
      </c>
      <c r="S563" s="181" t="str">
        <f t="shared" ca="1" si="8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si="81"/>
        <v>0</v>
      </c>
      <c r="AB563" s="228" t="str">
        <f t="shared" si="82"/>
        <v/>
      </c>
    </row>
    <row r="564" spans="1:28" s="227" customFormat="1" ht="23.1" customHeight="1">
      <c r="A564" s="181"/>
      <c r="B564" s="182"/>
      <c r="C564" s="186"/>
      <c r="D564" s="230"/>
      <c r="E564" s="182"/>
      <c r="F564" s="182"/>
      <c r="G564" s="182"/>
      <c r="H564" s="183"/>
      <c r="I564" s="184"/>
      <c r="J564" s="184"/>
      <c r="K564" s="224"/>
      <c r="L564" s="224"/>
      <c r="M564" s="224"/>
      <c r="N564" s="224"/>
      <c r="O564" s="224"/>
      <c r="P564" s="185"/>
      <c r="Q564" s="225"/>
      <c r="R564" s="182" t="str">
        <f ca="1">IF(ISERROR($V564),"",OFFSET('Smelter Look-up'!$C$4,$V564-4,0)&amp;"")</f>
        <v/>
      </c>
      <c r="S564" s="181" t="str">
        <f t="shared" ca="1" si="8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si="81"/>
        <v>0</v>
      </c>
      <c r="AB564" s="228" t="str">
        <f t="shared" si="82"/>
        <v/>
      </c>
    </row>
    <row r="565" spans="1:28" s="227" customFormat="1" ht="23.1" customHeight="1">
      <c r="A565" s="181"/>
      <c r="B565" s="182"/>
      <c r="C565" s="186"/>
      <c r="D565" s="230"/>
      <c r="E565" s="182"/>
      <c r="F565" s="182"/>
      <c r="G565" s="182"/>
      <c r="H565" s="183"/>
      <c r="I565" s="184"/>
      <c r="J565" s="184"/>
      <c r="K565" s="224"/>
      <c r="L565" s="224"/>
      <c r="M565" s="224"/>
      <c r="N565" s="224"/>
      <c r="O565" s="224"/>
      <c r="P565" s="185"/>
      <c r="Q565" s="225"/>
      <c r="R565" s="182" t="str">
        <f ca="1">IF(ISERROR($V565),"",OFFSET('Smelter Look-up'!$C$4,$V565-4,0)&amp;"")</f>
        <v/>
      </c>
      <c r="S565" s="181" t="str">
        <f t="shared" ca="1" si="8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si="81"/>
        <v>0</v>
      </c>
      <c r="AB565" s="228" t="str">
        <f t="shared" si="82"/>
        <v/>
      </c>
    </row>
    <row r="566" spans="1:28" s="227" customFormat="1" ht="23.1" customHeight="1">
      <c r="A566" s="181"/>
      <c r="B566" s="182"/>
      <c r="C566" s="186"/>
      <c r="D566" s="230"/>
      <c r="E566" s="182"/>
      <c r="F566" s="182"/>
      <c r="G566" s="182"/>
      <c r="H566" s="183"/>
      <c r="I566" s="184"/>
      <c r="J566" s="184"/>
      <c r="K566" s="224"/>
      <c r="L566" s="224"/>
      <c r="M566" s="224"/>
      <c r="N566" s="224"/>
      <c r="O566" s="224"/>
      <c r="P566" s="185"/>
      <c r="Q566" s="225"/>
      <c r="R566" s="182" t="str">
        <f ca="1">IF(ISERROR($V566),"",OFFSET('Smelter Look-up'!$C$4,$V566-4,0)&amp;"")</f>
        <v/>
      </c>
      <c r="S566" s="181" t="str">
        <f t="shared" ca="1" si="8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si="81"/>
        <v>0</v>
      </c>
      <c r="AB566" s="228" t="str">
        <f t="shared" si="82"/>
        <v/>
      </c>
    </row>
    <row r="567" spans="1:28" s="227" customFormat="1" ht="23.1" customHeight="1">
      <c r="A567" s="181"/>
      <c r="B567" s="182"/>
      <c r="C567" s="186"/>
      <c r="D567" s="230"/>
      <c r="E567" s="182"/>
      <c r="F567" s="182"/>
      <c r="G567" s="182"/>
      <c r="H567" s="183"/>
      <c r="I567" s="184"/>
      <c r="J567" s="184"/>
      <c r="K567" s="224"/>
      <c r="L567" s="224"/>
      <c r="M567" s="224"/>
      <c r="N567" s="224"/>
      <c r="O567" s="224"/>
      <c r="P567" s="185"/>
      <c r="Q567" s="225"/>
      <c r="R567" s="182" t="str">
        <f ca="1">IF(ISERROR($V567),"",OFFSET('Smelter Look-up'!$C$4,$V567-4,0)&amp;"")</f>
        <v/>
      </c>
      <c r="S567" s="181" t="str">
        <f t="shared" ca="1" si="8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si="81"/>
        <v>0</v>
      </c>
      <c r="AB567" s="228" t="str">
        <f t="shared" si="82"/>
        <v/>
      </c>
    </row>
    <row r="568" spans="1:28" s="227" customFormat="1" ht="23.1" customHeight="1">
      <c r="A568" s="181"/>
      <c r="B568" s="182"/>
      <c r="C568" s="186"/>
      <c r="D568" s="230"/>
      <c r="E568" s="182"/>
      <c r="F568" s="182"/>
      <c r="G568" s="182"/>
      <c r="H568" s="183"/>
      <c r="I568" s="184"/>
      <c r="J568" s="184"/>
      <c r="K568" s="224"/>
      <c r="L568" s="224"/>
      <c r="M568" s="224"/>
      <c r="N568" s="224"/>
      <c r="O568" s="224"/>
      <c r="P568" s="185"/>
      <c r="Q568" s="225"/>
      <c r="R568" s="182" t="str">
        <f ca="1">IF(ISERROR($V568),"",OFFSET('Smelter Look-up'!$C$4,$V568-4,0)&amp;"")</f>
        <v/>
      </c>
      <c r="S568" s="181" t="str">
        <f t="shared" ca="1" si="8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si="81"/>
        <v>0</v>
      </c>
      <c r="AB568" s="228" t="str">
        <f t="shared" si="82"/>
        <v/>
      </c>
    </row>
    <row r="569" spans="1:28" s="227" customFormat="1" ht="23.1" customHeight="1">
      <c r="A569" s="181"/>
      <c r="B569" s="182"/>
      <c r="C569" s="186"/>
      <c r="D569" s="230"/>
      <c r="E569" s="182"/>
      <c r="F569" s="182"/>
      <c r="G569" s="182"/>
      <c r="H569" s="183"/>
      <c r="I569" s="184"/>
      <c r="J569" s="184"/>
      <c r="K569" s="224"/>
      <c r="L569" s="224"/>
      <c r="M569" s="224"/>
      <c r="N569" s="224"/>
      <c r="O569" s="224"/>
      <c r="P569" s="185"/>
      <c r="Q569" s="225"/>
      <c r="R569" s="182" t="str">
        <f ca="1">IF(ISERROR($V569),"",OFFSET('Smelter Look-up'!$C$4,$V569-4,0)&amp;"")</f>
        <v/>
      </c>
      <c r="S569" s="181" t="str">
        <f t="shared" ca="1" si="8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si="81"/>
        <v>0</v>
      </c>
      <c r="AB569" s="228" t="str">
        <f t="shared" si="82"/>
        <v/>
      </c>
    </row>
    <row r="570" spans="1:28" s="227" customFormat="1" ht="23.1" customHeight="1">
      <c r="A570" s="181"/>
      <c r="B570" s="182"/>
      <c r="C570" s="186"/>
      <c r="D570" s="230"/>
      <c r="E570" s="182"/>
      <c r="F570" s="182"/>
      <c r="G570" s="182"/>
      <c r="H570" s="183"/>
      <c r="I570" s="184"/>
      <c r="J570" s="184"/>
      <c r="K570" s="224"/>
      <c r="L570" s="224"/>
      <c r="M570" s="224"/>
      <c r="N570" s="224"/>
      <c r="O570" s="224"/>
      <c r="P570" s="185"/>
      <c r="Q570" s="225"/>
      <c r="R570" s="182" t="str">
        <f ca="1">IF(ISERROR($V570),"",OFFSET('Smelter Look-up'!$C$4,$V570-4,0)&amp;"")</f>
        <v/>
      </c>
      <c r="S570" s="181" t="str">
        <f t="shared" ca="1" si="8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si="81"/>
        <v>0</v>
      </c>
      <c r="AB570" s="228" t="str">
        <f t="shared" si="82"/>
        <v/>
      </c>
    </row>
    <row r="571" spans="1:28" s="227" customFormat="1" ht="23.1" customHeight="1">
      <c r="A571" s="181"/>
      <c r="B571" s="182"/>
      <c r="C571" s="186"/>
      <c r="D571" s="230"/>
      <c r="E571" s="182"/>
      <c r="F571" s="182"/>
      <c r="G571" s="182"/>
      <c r="H571" s="183"/>
      <c r="I571" s="184"/>
      <c r="J571" s="184"/>
      <c r="K571" s="224"/>
      <c r="L571" s="224"/>
      <c r="M571" s="224"/>
      <c r="N571" s="224"/>
      <c r="O571" s="224"/>
      <c r="P571" s="185"/>
      <c r="Q571" s="225"/>
      <c r="R571" s="182" t="str">
        <f ca="1">IF(ISERROR($V571),"",OFFSET('Smelter Look-up'!$C$4,$V571-4,0)&amp;"")</f>
        <v/>
      </c>
      <c r="S571" s="181" t="str">
        <f t="shared" ca="1" si="8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si="81"/>
        <v>0</v>
      </c>
      <c r="AB571" s="228" t="str">
        <f t="shared" si="82"/>
        <v/>
      </c>
    </row>
    <row r="572" spans="1:28" s="227" customFormat="1" ht="23.1" customHeight="1">
      <c r="A572" s="181"/>
      <c r="B572" s="182"/>
      <c r="C572" s="186"/>
      <c r="D572" s="230"/>
      <c r="E572" s="182"/>
      <c r="F572" s="182"/>
      <c r="G572" s="182"/>
      <c r="H572" s="183"/>
      <c r="I572" s="184"/>
      <c r="J572" s="184"/>
      <c r="K572" s="224"/>
      <c r="L572" s="224"/>
      <c r="M572" s="224"/>
      <c r="N572" s="224"/>
      <c r="O572" s="224"/>
      <c r="P572" s="185"/>
      <c r="Q572" s="225"/>
      <c r="R572" s="182" t="str">
        <f ca="1">IF(ISERROR($V572),"",OFFSET('Smelter Look-up'!$C$4,$V572-4,0)&amp;"")</f>
        <v/>
      </c>
      <c r="S572" s="181" t="str">
        <f t="shared" ca="1" si="8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si="81"/>
        <v>0</v>
      </c>
      <c r="AB572" s="228" t="str">
        <f t="shared" si="82"/>
        <v/>
      </c>
    </row>
    <row r="573" spans="1:28" s="227" customFormat="1" ht="23.1" customHeight="1">
      <c r="A573" s="181"/>
      <c r="B573" s="182"/>
      <c r="C573" s="186"/>
      <c r="D573" s="230"/>
      <c r="E573" s="182"/>
      <c r="F573" s="182"/>
      <c r="G573" s="182"/>
      <c r="H573" s="183"/>
      <c r="I573" s="184"/>
      <c r="J573" s="184"/>
      <c r="K573" s="224"/>
      <c r="L573" s="224"/>
      <c r="M573" s="224"/>
      <c r="N573" s="224"/>
      <c r="O573" s="224"/>
      <c r="P573" s="185"/>
      <c r="Q573" s="225"/>
      <c r="R573" s="182" t="str">
        <f ca="1">IF(ISERROR($V573),"",OFFSET('Smelter Look-up'!$C$4,$V573-4,0)&amp;"")</f>
        <v/>
      </c>
      <c r="S573" s="181" t="str">
        <f t="shared" ca="1" si="8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si="81"/>
        <v>0</v>
      </c>
      <c r="AB573" s="228" t="str">
        <f t="shared" si="82"/>
        <v/>
      </c>
    </row>
    <row r="574" spans="1:28" s="227" customFormat="1" ht="23.1" customHeight="1">
      <c r="A574" s="181"/>
      <c r="B574" s="182"/>
      <c r="C574" s="186"/>
      <c r="D574" s="230"/>
      <c r="E574" s="182"/>
      <c r="F574" s="182"/>
      <c r="G574" s="182"/>
      <c r="H574" s="183"/>
      <c r="I574" s="184"/>
      <c r="J574" s="184"/>
      <c r="K574" s="224"/>
      <c r="L574" s="224"/>
      <c r="M574" s="224"/>
      <c r="N574" s="224"/>
      <c r="O574" s="224"/>
      <c r="P574" s="185"/>
      <c r="Q574" s="225"/>
      <c r="R574" s="182" t="str">
        <f ca="1">IF(ISERROR($V574),"",OFFSET('Smelter Look-up'!$C$4,$V574-4,0)&amp;"")</f>
        <v/>
      </c>
      <c r="S574" s="181" t="str">
        <f t="shared" ca="1" si="8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si="81"/>
        <v>0</v>
      </c>
      <c r="AB574" s="228" t="str">
        <f t="shared" si="82"/>
        <v/>
      </c>
    </row>
    <row r="575" spans="1:28" s="227" customFormat="1" ht="23.1" customHeight="1">
      <c r="A575" s="181"/>
      <c r="B575" s="182"/>
      <c r="C575" s="186"/>
      <c r="D575" s="230"/>
      <c r="E575" s="182"/>
      <c r="F575" s="182"/>
      <c r="G575" s="182"/>
      <c r="H575" s="183"/>
      <c r="I575" s="184"/>
      <c r="J575" s="184"/>
      <c r="K575" s="224"/>
      <c r="L575" s="224"/>
      <c r="M575" s="224"/>
      <c r="N575" s="224"/>
      <c r="O575" s="224"/>
      <c r="P575" s="185"/>
      <c r="Q575" s="225"/>
      <c r="R575" s="182" t="str">
        <f ca="1">IF(ISERROR($V575),"",OFFSET('Smelter Look-up'!$C$4,$V575-4,0)&amp;"")</f>
        <v/>
      </c>
      <c r="S575" s="181" t="str">
        <f t="shared" ca="1" si="8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si="81"/>
        <v>0</v>
      </c>
      <c r="AB575" s="228" t="str">
        <f t="shared" si="82"/>
        <v/>
      </c>
    </row>
    <row r="576" spans="1:28" s="227" customFormat="1" ht="23.1" customHeight="1">
      <c r="A576" s="181"/>
      <c r="B576" s="182"/>
      <c r="C576" s="186"/>
      <c r="D576" s="230"/>
      <c r="E576" s="182"/>
      <c r="F576" s="182"/>
      <c r="G576" s="182"/>
      <c r="H576" s="183"/>
      <c r="I576" s="184"/>
      <c r="J576" s="184"/>
      <c r="K576" s="224"/>
      <c r="L576" s="224"/>
      <c r="M576" s="224"/>
      <c r="N576" s="224"/>
      <c r="O576" s="224"/>
      <c r="P576" s="185"/>
      <c r="Q576" s="225"/>
      <c r="R576" s="182" t="str">
        <f ca="1">IF(ISERROR($V576),"",OFFSET('Smelter Look-up'!$C$4,$V576-4,0)&amp;"")</f>
        <v/>
      </c>
      <c r="S576" s="181" t="str">
        <f t="shared" ca="1" si="8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si="81"/>
        <v>0</v>
      </c>
      <c r="AB576" s="228" t="str">
        <f t="shared" si="82"/>
        <v/>
      </c>
    </row>
    <row r="577" spans="1:28" s="227" customFormat="1" ht="23.1" customHeight="1">
      <c r="A577" s="181"/>
      <c r="B577" s="182"/>
      <c r="C577" s="186"/>
      <c r="D577" s="230"/>
      <c r="E577" s="182"/>
      <c r="F577" s="182"/>
      <c r="G577" s="182"/>
      <c r="H577" s="183"/>
      <c r="I577" s="184"/>
      <c r="J577" s="184"/>
      <c r="K577" s="224"/>
      <c r="L577" s="224"/>
      <c r="M577" s="224"/>
      <c r="N577" s="224"/>
      <c r="O577" s="224"/>
      <c r="P577" s="185"/>
      <c r="Q577" s="225"/>
      <c r="R577" s="182" t="str">
        <f ca="1">IF(ISERROR($V577),"",OFFSET('Smelter Look-up'!$C$4,$V577-4,0)&amp;"")</f>
        <v/>
      </c>
      <c r="S577" s="181" t="str">
        <f t="shared" ca="1" si="8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si="81"/>
        <v>0</v>
      </c>
      <c r="AB577" s="228" t="str">
        <f t="shared" si="82"/>
        <v/>
      </c>
    </row>
    <row r="578" spans="1:28" s="227" customFormat="1" ht="23.1" customHeight="1">
      <c r="A578" s="181"/>
      <c r="B578" s="182"/>
      <c r="C578" s="186"/>
      <c r="D578" s="230"/>
      <c r="E578" s="182"/>
      <c r="F578" s="182"/>
      <c r="G578" s="182"/>
      <c r="H578" s="183"/>
      <c r="I578" s="184"/>
      <c r="J578" s="184"/>
      <c r="K578" s="224"/>
      <c r="L578" s="224"/>
      <c r="M578" s="224"/>
      <c r="N578" s="224"/>
      <c r="O578" s="224"/>
      <c r="P578" s="185"/>
      <c r="Q578" s="225"/>
      <c r="R578" s="182" t="str">
        <f ca="1">IF(ISERROR($V578),"",OFFSET('Smelter Look-up'!$C$4,$V578-4,0)&amp;"")</f>
        <v/>
      </c>
      <c r="S578" s="181" t="str">
        <f t="shared" ca="1" si="8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si="81"/>
        <v>0</v>
      </c>
      <c r="AB578" s="228" t="str">
        <f t="shared" si="82"/>
        <v/>
      </c>
    </row>
    <row r="579" spans="1:28" s="227" customFormat="1" ht="23.1" customHeight="1">
      <c r="A579" s="181"/>
      <c r="B579" s="182"/>
      <c r="C579" s="186"/>
      <c r="D579" s="230"/>
      <c r="E579" s="182"/>
      <c r="F579" s="182"/>
      <c r="G579" s="182"/>
      <c r="H579" s="183"/>
      <c r="I579" s="184"/>
      <c r="J579" s="184"/>
      <c r="K579" s="224"/>
      <c r="L579" s="224"/>
      <c r="M579" s="224"/>
      <c r="N579" s="224"/>
      <c r="O579" s="224"/>
      <c r="P579" s="185"/>
      <c r="Q579" s="225"/>
      <c r="R579" s="182" t="str">
        <f ca="1">IF(ISERROR($V579),"",OFFSET('Smelter Look-up'!$C$4,$V579-4,0)&amp;"")</f>
        <v/>
      </c>
      <c r="S579" s="181" t="str">
        <f t="shared" ca="1" si="8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si="81"/>
        <v>0</v>
      </c>
      <c r="AB579" s="228" t="str">
        <f t="shared" si="82"/>
        <v/>
      </c>
    </row>
    <row r="580" spans="1:28" s="227" customFormat="1" ht="23.1" customHeight="1">
      <c r="A580" s="181"/>
      <c r="B580" s="182"/>
      <c r="C580" s="186"/>
      <c r="D580" s="230"/>
      <c r="E580" s="182"/>
      <c r="F580" s="182"/>
      <c r="G580" s="182"/>
      <c r="H580" s="183"/>
      <c r="I580" s="184"/>
      <c r="J580" s="184"/>
      <c r="K580" s="224"/>
      <c r="L580" s="224"/>
      <c r="M580" s="224"/>
      <c r="N580" s="224"/>
      <c r="O580" s="224"/>
      <c r="P580" s="185"/>
      <c r="Q580" s="225"/>
      <c r="R580" s="182" t="str">
        <f ca="1">IF(ISERROR($V580),"",OFFSET('Smelter Look-up'!$C$4,$V580-4,0)&amp;"")</f>
        <v/>
      </c>
      <c r="S580" s="181" t="str">
        <f t="shared" ca="1" si="8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si="81"/>
        <v>0</v>
      </c>
      <c r="AB580" s="228" t="str">
        <f t="shared" si="82"/>
        <v/>
      </c>
    </row>
    <row r="581" spans="1:28" s="227" customFormat="1" ht="23.1" customHeight="1">
      <c r="A581" s="181"/>
      <c r="B581" s="182"/>
      <c r="C581" s="186"/>
      <c r="D581" s="230"/>
      <c r="E581" s="182"/>
      <c r="F581" s="182"/>
      <c r="G581" s="182"/>
      <c r="H581" s="183"/>
      <c r="I581" s="184"/>
      <c r="J581" s="184"/>
      <c r="K581" s="224"/>
      <c r="L581" s="224"/>
      <c r="M581" s="224"/>
      <c r="N581" s="224"/>
      <c r="O581" s="224"/>
      <c r="P581" s="185"/>
      <c r="Q581" s="225"/>
      <c r="R581" s="182" t="str">
        <f ca="1">IF(ISERROR($V581),"",OFFSET('Smelter Look-up'!$C$4,$V581-4,0)&amp;"")</f>
        <v/>
      </c>
      <c r="S581" s="181" t="str">
        <f t="shared" ref="S581" ca="1" si="83">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si="84">IF(AND(C581="Smelter not listed",OR(LEN(D581)=0,LEN(E581)=0)),1,0)</f>
        <v>0</v>
      </c>
      <c r="AB581" s="228" t="str">
        <f t="shared" ref="AB581" si="85">B581&amp;C581</f>
        <v/>
      </c>
    </row>
    <row r="582" spans="1:28" s="227" customFormat="1" ht="23.1" customHeight="1">
      <c r="A582" s="181"/>
      <c r="B582" s="182"/>
      <c r="C582" s="186"/>
      <c r="D582" s="230"/>
      <c r="E582" s="182"/>
      <c r="F582" s="182"/>
      <c r="G582" s="182"/>
      <c r="H582" s="183"/>
      <c r="I582" s="184"/>
      <c r="J582" s="184"/>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IF(AND(C582="Smelter not listed",OR(LEN(D582)=0,LEN(E582)=0)),1,0)</f>
        <v>0</v>
      </c>
      <c r="AB582" s="228" t="str">
        <f>B582&amp;C582</f>
        <v/>
      </c>
    </row>
    <row r="583" spans="1:28" s="227" customFormat="1" ht="23.1" customHeight="1">
      <c r="A583" s="181"/>
      <c r="B583" s="182"/>
      <c r="C583" s="186"/>
      <c r="D583" s="230"/>
      <c r="E583" s="182"/>
      <c r="F583" s="182"/>
      <c r="G583" s="182"/>
      <c r="H583" s="183"/>
      <c r="I583" s="184"/>
      <c r="J583" s="184"/>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IF(AND(C583="Smelter not listed",OR(LEN(D583)=0,LEN(E583)=0)),1,0)</f>
        <v>0</v>
      </c>
      <c r="AB583" s="228" t="str">
        <f>B583&amp;C583</f>
        <v/>
      </c>
    </row>
    <row r="584" spans="1:28" s="227" customFormat="1" ht="23.1" customHeight="1">
      <c r="A584" s="181"/>
      <c r="B584" s="182"/>
      <c r="C584" s="186"/>
      <c r="D584" s="230"/>
      <c r="E584" s="182"/>
      <c r="F584" s="182"/>
      <c r="G584" s="182"/>
      <c r="H584" s="183"/>
      <c r="I584" s="184"/>
      <c r="J584" s="184"/>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IF(AND(C584="Smelter not listed",OR(LEN(D584)=0,LEN(E584)=0)),1,0)</f>
        <v>0</v>
      </c>
      <c r="AB584" s="228" t="str">
        <f>B584&amp;C584</f>
        <v/>
      </c>
    </row>
    <row r="585" spans="1:28" s="227" customFormat="1" ht="23.1" customHeight="1">
      <c r="A585" s="181"/>
      <c r="B585" s="182"/>
      <c r="C585" s="186"/>
      <c r="D585" s="230"/>
      <c r="E585" s="182"/>
      <c r="F585" s="182"/>
      <c r="G585" s="182"/>
      <c r="H585" s="183"/>
      <c r="I585" s="184"/>
      <c r="J585" s="184"/>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IF(AND(C585="Smelter not listed",OR(LEN(D585)=0,LEN(E585)=0)),1,0)</f>
        <v>0</v>
      </c>
      <c r="AB585" s="228" t="str">
        <f>B585&amp;C585</f>
        <v/>
      </c>
    </row>
    <row r="586" spans="1:28" s="227" customFormat="1" ht="23.1" customHeight="1">
      <c r="A586" s="181"/>
      <c r="B586" s="182"/>
      <c r="C586" s="186"/>
      <c r="D586" s="230"/>
      <c r="E586" s="182"/>
      <c r="F586" s="182"/>
      <c r="G586" s="182"/>
      <c r="H586" s="183"/>
      <c r="I586" s="184"/>
      <c r="J586" s="184"/>
      <c r="K586" s="224"/>
      <c r="L586" s="224"/>
      <c r="M586" s="224"/>
      <c r="N586" s="224"/>
      <c r="O586" s="224"/>
      <c r="P586" s="185"/>
      <c r="Q586" s="225"/>
      <c r="R586" s="182" t="str">
        <f ca="1">IF(ISERROR($V586),"",OFFSET('Smelter Look-up'!$C$4,$V586-4,0)&amp;"")</f>
        <v/>
      </c>
      <c r="S586" s="181" t="str">
        <f t="shared" ref="S586"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si="87">IF(AND(C586="Smelter not listed",OR(LEN(D586)=0,LEN(E586)=0)),1,0)</f>
        <v>0</v>
      </c>
      <c r="AB586" s="228" t="str">
        <f t="shared" ref="AB586" si="88">B586&amp;C586</f>
        <v/>
      </c>
    </row>
    <row r="587" spans="1:28" s="227" customFormat="1" ht="23.1" customHeight="1">
      <c r="A587" s="181"/>
      <c r="B587" s="182"/>
      <c r="C587" s="186"/>
      <c r="D587" s="230"/>
      <c r="E587" s="182"/>
      <c r="F587" s="182"/>
      <c r="G587" s="182"/>
      <c r="H587" s="183"/>
      <c r="I587" s="184"/>
      <c r="J587" s="184"/>
      <c r="K587" s="224"/>
      <c r="L587" s="224"/>
      <c r="M587" s="224"/>
      <c r="N587" s="224"/>
      <c r="O587" s="224"/>
      <c r="P587" s="185"/>
      <c r="Q587" s="225"/>
      <c r="R587" s="182" t="str">
        <f ca="1">IF(ISERROR($V587),"",OFFSET('Smelter Look-up'!$C$4,$V587-4,0)&amp;"")</f>
        <v/>
      </c>
      <c r="S587" s="181" t="str">
        <f t="shared" ref="S587:S634" ca="1" si="89">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si="90">IF(AND(C587="Smelter not listed",OR(LEN(D587)=0,LEN(E587)=0)),1,0)</f>
        <v>0</v>
      </c>
      <c r="AB587" s="228" t="str">
        <f t="shared" ref="AB587:AB634" si="91">B587&amp;C587</f>
        <v/>
      </c>
    </row>
    <row r="588" spans="1:28" s="227" customFormat="1" ht="23.1" customHeight="1">
      <c r="A588" s="181"/>
      <c r="B588" s="182"/>
      <c r="C588" s="186"/>
      <c r="D588" s="230"/>
      <c r="E588" s="182"/>
      <c r="F588" s="182"/>
      <c r="G588" s="182"/>
      <c r="H588" s="183"/>
      <c r="I588" s="184"/>
      <c r="J588" s="184"/>
      <c r="K588" s="224"/>
      <c r="L588" s="224"/>
      <c r="M588" s="224"/>
      <c r="N588" s="224"/>
      <c r="O588" s="224"/>
      <c r="P588" s="185"/>
      <c r="Q588" s="225"/>
      <c r="R588" s="182" t="str">
        <f ca="1">IF(ISERROR($V588),"",OFFSET('Smelter Look-up'!$C$4,$V588-4,0)&amp;"")</f>
        <v/>
      </c>
      <c r="S588" s="181" t="str">
        <f t="shared" ca="1" si="8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si="90"/>
        <v>0</v>
      </c>
      <c r="AB588" s="228" t="str">
        <f t="shared" si="91"/>
        <v/>
      </c>
    </row>
    <row r="589" spans="1:28" s="227" customFormat="1" ht="23.1" customHeight="1">
      <c r="A589" s="181"/>
      <c r="B589" s="182"/>
      <c r="C589" s="186"/>
      <c r="D589" s="230"/>
      <c r="E589" s="182"/>
      <c r="F589" s="182"/>
      <c r="G589" s="182"/>
      <c r="H589" s="183"/>
      <c r="I589" s="184"/>
      <c r="J589" s="184"/>
      <c r="K589" s="224"/>
      <c r="L589" s="224"/>
      <c r="M589" s="224"/>
      <c r="N589" s="224"/>
      <c r="O589" s="224"/>
      <c r="P589" s="185"/>
      <c r="Q589" s="225"/>
      <c r="R589" s="182" t="str">
        <f ca="1">IF(ISERROR($V589),"",OFFSET('Smelter Look-up'!$C$4,$V589-4,0)&amp;"")</f>
        <v/>
      </c>
      <c r="S589" s="181" t="str">
        <f t="shared" ca="1" si="8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si="90"/>
        <v>0</v>
      </c>
      <c r="AB589" s="228" t="str">
        <f t="shared" si="91"/>
        <v/>
      </c>
    </row>
    <row r="590" spans="1:28" s="227" customFormat="1" ht="23.1" customHeight="1">
      <c r="A590" s="181"/>
      <c r="B590" s="182"/>
      <c r="C590" s="186"/>
      <c r="D590" s="230"/>
      <c r="E590" s="182"/>
      <c r="F590" s="182"/>
      <c r="G590" s="182"/>
      <c r="H590" s="183"/>
      <c r="I590" s="184"/>
      <c r="J590" s="184"/>
      <c r="K590" s="224"/>
      <c r="L590" s="224"/>
      <c r="M590" s="224"/>
      <c r="N590" s="224"/>
      <c r="O590" s="224"/>
      <c r="P590" s="185"/>
      <c r="Q590" s="225"/>
      <c r="R590" s="182" t="str">
        <f ca="1">IF(ISERROR($V590),"",OFFSET('Smelter Look-up'!$C$4,$V590-4,0)&amp;"")</f>
        <v/>
      </c>
      <c r="S590" s="181" t="str">
        <f t="shared" ca="1" si="8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si="90"/>
        <v>0</v>
      </c>
      <c r="AB590" s="228" t="str">
        <f t="shared" si="91"/>
        <v/>
      </c>
    </row>
    <row r="591" spans="1:28" s="227" customFormat="1" ht="23.1" customHeight="1">
      <c r="A591" s="181"/>
      <c r="B591" s="182"/>
      <c r="C591" s="186"/>
      <c r="D591" s="230"/>
      <c r="E591" s="182"/>
      <c r="F591" s="182"/>
      <c r="G591" s="182"/>
      <c r="H591" s="183"/>
      <c r="I591" s="184"/>
      <c r="J591" s="184"/>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si="90"/>
        <v>0</v>
      </c>
      <c r="AB591" s="228" t="str">
        <f t="shared" si="91"/>
        <v/>
      </c>
    </row>
    <row r="592" spans="1:28" s="227" customFormat="1" ht="23.1" customHeight="1">
      <c r="A592" s="181"/>
      <c r="B592" s="182"/>
      <c r="C592" s="186"/>
      <c r="D592" s="230"/>
      <c r="E592" s="182"/>
      <c r="F592" s="182"/>
      <c r="G592" s="182"/>
      <c r="H592" s="183"/>
      <c r="I592" s="184"/>
      <c r="J592" s="184"/>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si="90"/>
        <v>0</v>
      </c>
      <c r="AB592" s="228" t="str">
        <f t="shared" si="91"/>
        <v/>
      </c>
    </row>
    <row r="593" spans="1:28" s="227" customFormat="1" ht="23.1" customHeight="1">
      <c r="A593" s="181"/>
      <c r="B593" s="182"/>
      <c r="C593" s="186"/>
      <c r="D593" s="230"/>
      <c r="E593" s="182"/>
      <c r="F593" s="182"/>
      <c r="G593" s="182"/>
      <c r="H593" s="183"/>
      <c r="I593" s="184"/>
      <c r="J593" s="184"/>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si="90"/>
        <v>0</v>
      </c>
      <c r="AB593" s="228" t="str">
        <f t="shared" si="91"/>
        <v/>
      </c>
    </row>
    <row r="594" spans="1:28" s="227" customFormat="1" ht="23.1" customHeight="1">
      <c r="A594" s="181"/>
      <c r="B594" s="182"/>
      <c r="C594" s="186"/>
      <c r="D594" s="230"/>
      <c r="E594" s="182"/>
      <c r="F594" s="182"/>
      <c r="G594" s="182"/>
      <c r="H594" s="183"/>
      <c r="I594" s="184"/>
      <c r="J594" s="184"/>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si="90"/>
        <v>0</v>
      </c>
      <c r="AB594" s="228" t="str">
        <f t="shared" si="91"/>
        <v/>
      </c>
    </row>
    <row r="595" spans="1:28" s="227" customFormat="1" ht="23.1" customHeight="1">
      <c r="A595" s="181"/>
      <c r="B595" s="182"/>
      <c r="C595" s="186"/>
      <c r="D595" s="230"/>
      <c r="E595" s="182"/>
      <c r="F595" s="182"/>
      <c r="G595" s="182"/>
      <c r="H595" s="183"/>
      <c r="I595" s="184"/>
      <c r="J595" s="184"/>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si="90"/>
        <v>0</v>
      </c>
      <c r="AB595" s="228" t="str">
        <f t="shared" si="91"/>
        <v/>
      </c>
    </row>
    <row r="596" spans="1:28" s="227" customFormat="1" ht="23.1" customHeight="1">
      <c r="A596" s="181"/>
      <c r="B596" s="182"/>
      <c r="C596" s="186"/>
      <c r="D596" s="230"/>
      <c r="E596" s="182"/>
      <c r="F596" s="182"/>
      <c r="G596" s="182"/>
      <c r="H596" s="183"/>
      <c r="I596" s="184"/>
      <c r="J596" s="184"/>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si="90"/>
        <v>0</v>
      </c>
      <c r="AB596" s="228" t="str">
        <f t="shared" si="91"/>
        <v/>
      </c>
    </row>
    <row r="597" spans="1:28" s="227" customFormat="1" ht="23.1" customHeight="1">
      <c r="A597" s="181"/>
      <c r="B597" s="182"/>
      <c r="C597" s="186"/>
      <c r="D597" s="230"/>
      <c r="E597" s="182"/>
      <c r="F597" s="182"/>
      <c r="G597" s="182"/>
      <c r="H597" s="183"/>
      <c r="I597" s="184"/>
      <c r="J597" s="184"/>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si="90"/>
        <v>0</v>
      </c>
      <c r="AB597" s="228" t="str">
        <f t="shared" si="91"/>
        <v/>
      </c>
    </row>
    <row r="598" spans="1:28" s="227" customFormat="1" ht="23.1" customHeight="1">
      <c r="A598" s="181"/>
      <c r="B598" s="182"/>
      <c r="C598" s="186"/>
      <c r="D598" s="230"/>
      <c r="E598" s="182"/>
      <c r="F598" s="182"/>
      <c r="G598" s="182"/>
      <c r="H598" s="183"/>
      <c r="I598" s="184"/>
      <c r="J598" s="184"/>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si="90"/>
        <v>0</v>
      </c>
      <c r="AB598" s="228" t="str">
        <f t="shared" si="91"/>
        <v/>
      </c>
    </row>
    <row r="599" spans="1:28" s="227" customFormat="1" ht="23.1" customHeight="1">
      <c r="A599" s="181"/>
      <c r="B599" s="182"/>
      <c r="C599" s="186"/>
      <c r="D599" s="230"/>
      <c r="E599" s="182"/>
      <c r="F599" s="182"/>
      <c r="G599" s="182"/>
      <c r="H599" s="183"/>
      <c r="I599" s="184"/>
      <c r="J599" s="184"/>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si="90"/>
        <v>0</v>
      </c>
      <c r="AB599" s="228" t="str">
        <f t="shared" si="91"/>
        <v/>
      </c>
    </row>
    <row r="600" spans="1:28" s="227" customFormat="1" ht="23.1" customHeight="1">
      <c r="A600" s="181"/>
      <c r="B600" s="182"/>
      <c r="C600" s="186"/>
      <c r="D600" s="230"/>
      <c r="E600" s="182"/>
      <c r="F600" s="182"/>
      <c r="G600" s="182"/>
      <c r="H600" s="183"/>
      <c r="I600" s="184"/>
      <c r="J600" s="184"/>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si="90"/>
        <v>0</v>
      </c>
      <c r="AB600" s="228" t="str">
        <f t="shared" si="91"/>
        <v/>
      </c>
    </row>
    <row r="601" spans="1:28" s="227" customFormat="1" ht="23.1" customHeight="1">
      <c r="A601" s="181"/>
      <c r="B601" s="182"/>
      <c r="C601" s="186"/>
      <c r="D601" s="230"/>
      <c r="E601" s="182"/>
      <c r="F601" s="182"/>
      <c r="G601" s="182"/>
      <c r="H601" s="183"/>
      <c r="I601" s="184"/>
      <c r="J601" s="184"/>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si="90"/>
        <v>0</v>
      </c>
      <c r="AB601" s="228" t="str">
        <f t="shared" si="91"/>
        <v/>
      </c>
    </row>
    <row r="602" spans="1:28" s="227" customFormat="1" ht="23.1" customHeight="1">
      <c r="A602" s="181"/>
      <c r="B602" s="182"/>
      <c r="C602" s="186"/>
      <c r="D602" s="230"/>
      <c r="E602" s="182"/>
      <c r="F602" s="182"/>
      <c r="G602" s="182"/>
      <c r="H602" s="183"/>
      <c r="I602" s="184"/>
      <c r="J602" s="184"/>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si="90"/>
        <v>0</v>
      </c>
      <c r="AB602" s="228" t="str">
        <f t="shared" si="91"/>
        <v/>
      </c>
    </row>
    <row r="603" spans="1:28" s="227" customFormat="1" ht="23.1" customHeight="1">
      <c r="A603" s="181"/>
      <c r="B603" s="182"/>
      <c r="C603" s="186"/>
      <c r="D603" s="230"/>
      <c r="E603" s="182"/>
      <c r="F603" s="182"/>
      <c r="G603" s="182"/>
      <c r="H603" s="183"/>
      <c r="I603" s="184"/>
      <c r="J603" s="184"/>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si="90"/>
        <v>0</v>
      </c>
      <c r="AB603" s="228" t="str">
        <f t="shared" si="91"/>
        <v/>
      </c>
    </row>
    <row r="604" spans="1:28" s="227" customFormat="1" ht="23.1" customHeight="1">
      <c r="A604" s="181"/>
      <c r="B604" s="182"/>
      <c r="C604" s="186"/>
      <c r="D604" s="230"/>
      <c r="E604" s="182"/>
      <c r="F604" s="182"/>
      <c r="G604" s="182"/>
      <c r="H604" s="183"/>
      <c r="I604" s="184"/>
      <c r="J604" s="184"/>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si="90"/>
        <v>0</v>
      </c>
      <c r="AB604" s="228" t="str">
        <f t="shared" si="91"/>
        <v/>
      </c>
    </row>
    <row r="605" spans="1:28" s="227" customFormat="1" ht="23.1" customHeight="1">
      <c r="A605" s="181"/>
      <c r="B605" s="182"/>
      <c r="C605" s="186"/>
      <c r="D605" s="230"/>
      <c r="E605" s="182"/>
      <c r="F605" s="182"/>
      <c r="G605" s="182"/>
      <c r="H605" s="183"/>
      <c r="I605" s="184"/>
      <c r="J605" s="184"/>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si="90"/>
        <v>0</v>
      </c>
      <c r="AB605" s="228" t="str">
        <f t="shared" si="91"/>
        <v/>
      </c>
    </row>
    <row r="606" spans="1:28" s="227" customFormat="1" ht="23.1" customHeight="1">
      <c r="A606" s="181"/>
      <c r="B606" s="182"/>
      <c r="C606" s="186"/>
      <c r="D606" s="230"/>
      <c r="E606" s="182"/>
      <c r="F606" s="182"/>
      <c r="G606" s="182"/>
      <c r="H606" s="183"/>
      <c r="I606" s="184"/>
      <c r="J606" s="184"/>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si="90"/>
        <v>0</v>
      </c>
      <c r="AB606" s="228" t="str">
        <f t="shared" si="91"/>
        <v/>
      </c>
    </row>
    <row r="607" spans="1:28" s="227" customFormat="1" ht="23.1" customHeight="1">
      <c r="A607" s="181"/>
      <c r="B607" s="182"/>
      <c r="C607" s="186"/>
      <c r="D607" s="230"/>
      <c r="E607" s="182"/>
      <c r="F607" s="182"/>
      <c r="G607" s="182"/>
      <c r="H607" s="183"/>
      <c r="I607" s="184"/>
      <c r="J607" s="184"/>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si="90"/>
        <v>0</v>
      </c>
      <c r="AB607" s="228" t="str">
        <f t="shared" si="91"/>
        <v/>
      </c>
    </row>
    <row r="608" spans="1:28" s="227" customFormat="1" ht="23.1" customHeight="1">
      <c r="A608" s="181"/>
      <c r="B608" s="182"/>
      <c r="C608" s="186"/>
      <c r="D608" s="230"/>
      <c r="E608" s="182"/>
      <c r="F608" s="182"/>
      <c r="G608" s="182"/>
      <c r="H608" s="183"/>
      <c r="I608" s="184"/>
      <c r="J608" s="184"/>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si="90"/>
        <v>0</v>
      </c>
      <c r="AB608" s="228" t="str">
        <f t="shared" si="91"/>
        <v/>
      </c>
    </row>
    <row r="609" spans="1:28" s="227" customFormat="1" ht="23.1" customHeight="1">
      <c r="A609" s="181"/>
      <c r="B609" s="182"/>
      <c r="C609" s="186"/>
      <c r="D609" s="230"/>
      <c r="E609" s="182"/>
      <c r="F609" s="182"/>
      <c r="G609" s="182"/>
      <c r="H609" s="183"/>
      <c r="I609" s="184"/>
      <c r="J609" s="184"/>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si="90"/>
        <v>0</v>
      </c>
      <c r="AB609" s="228" t="str">
        <f t="shared" si="91"/>
        <v/>
      </c>
    </row>
    <row r="610" spans="1:28" s="227" customFormat="1" ht="23.1" customHeight="1">
      <c r="A610" s="181"/>
      <c r="B610" s="182"/>
      <c r="C610" s="186"/>
      <c r="D610" s="230"/>
      <c r="E610" s="182"/>
      <c r="F610" s="182"/>
      <c r="G610" s="182"/>
      <c r="H610" s="183"/>
      <c r="I610" s="184"/>
      <c r="J610" s="184"/>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si="90"/>
        <v>0</v>
      </c>
      <c r="AB610" s="228" t="str">
        <f t="shared" si="91"/>
        <v/>
      </c>
    </row>
    <row r="611" spans="1:28" s="227" customFormat="1" ht="23.1" customHeight="1">
      <c r="A611" s="181"/>
      <c r="B611" s="182"/>
      <c r="C611" s="186"/>
      <c r="D611" s="230"/>
      <c r="E611" s="182"/>
      <c r="F611" s="182"/>
      <c r="G611" s="182"/>
      <c r="H611" s="183"/>
      <c r="I611" s="184"/>
      <c r="J611" s="184"/>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si="90"/>
        <v>0</v>
      </c>
      <c r="AB611" s="228" t="str">
        <f t="shared" si="91"/>
        <v/>
      </c>
    </row>
    <row r="612" spans="1:28" s="227" customFormat="1" ht="23.1" customHeight="1">
      <c r="A612" s="181"/>
      <c r="B612" s="182"/>
      <c r="C612" s="186"/>
      <c r="D612" s="230"/>
      <c r="E612" s="182"/>
      <c r="F612" s="182"/>
      <c r="G612" s="182"/>
      <c r="H612" s="183"/>
      <c r="I612" s="184"/>
      <c r="J612" s="184"/>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si="90"/>
        <v>0</v>
      </c>
      <c r="AB612" s="228" t="str">
        <f t="shared" si="91"/>
        <v/>
      </c>
    </row>
    <row r="613" spans="1:28" s="227" customFormat="1" ht="23.1" customHeight="1">
      <c r="A613" s="181"/>
      <c r="B613" s="182"/>
      <c r="C613" s="186"/>
      <c r="D613" s="230"/>
      <c r="E613" s="182"/>
      <c r="F613" s="182"/>
      <c r="G613" s="182"/>
      <c r="H613" s="183"/>
      <c r="I613" s="184"/>
      <c r="J613" s="184"/>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si="90"/>
        <v>0</v>
      </c>
      <c r="AB613" s="228" t="str">
        <f t="shared" si="91"/>
        <v/>
      </c>
    </row>
    <row r="614" spans="1:28" s="227" customFormat="1" ht="23.1" customHeight="1">
      <c r="A614" s="181"/>
      <c r="B614" s="182"/>
      <c r="C614" s="186"/>
      <c r="D614" s="230"/>
      <c r="E614" s="182"/>
      <c r="F614" s="182"/>
      <c r="G614" s="182"/>
      <c r="H614" s="183"/>
      <c r="I614" s="184"/>
      <c r="J614" s="184"/>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si="90"/>
        <v>0</v>
      </c>
      <c r="AB614" s="228" t="str">
        <f t="shared" si="91"/>
        <v/>
      </c>
    </row>
    <row r="615" spans="1:28" s="227" customFormat="1" ht="23.1" customHeight="1">
      <c r="A615" s="181"/>
      <c r="B615" s="182"/>
      <c r="C615" s="186"/>
      <c r="D615" s="230"/>
      <c r="E615" s="182"/>
      <c r="F615" s="182"/>
      <c r="G615" s="182"/>
      <c r="H615" s="183"/>
      <c r="I615" s="184"/>
      <c r="J615" s="184"/>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si="90"/>
        <v>0</v>
      </c>
      <c r="AB615" s="228" t="str">
        <f t="shared" si="91"/>
        <v/>
      </c>
    </row>
    <row r="616" spans="1:28" s="227" customFormat="1" ht="23.1" customHeight="1">
      <c r="A616" s="181"/>
      <c r="B616" s="182"/>
      <c r="C616" s="186"/>
      <c r="D616" s="230"/>
      <c r="E616" s="182"/>
      <c r="F616" s="182"/>
      <c r="G616" s="182"/>
      <c r="H616" s="183"/>
      <c r="I616" s="184"/>
      <c r="J616" s="184"/>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si="90"/>
        <v>0</v>
      </c>
      <c r="AB616" s="228" t="str">
        <f t="shared" si="91"/>
        <v/>
      </c>
    </row>
    <row r="617" spans="1:28" s="227" customFormat="1" ht="23.1" customHeight="1">
      <c r="A617" s="181"/>
      <c r="B617" s="182"/>
      <c r="C617" s="186"/>
      <c r="D617" s="230"/>
      <c r="E617" s="182"/>
      <c r="F617" s="182"/>
      <c r="G617" s="182"/>
      <c r="H617" s="183"/>
      <c r="I617" s="184"/>
      <c r="J617" s="184"/>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si="90"/>
        <v>0</v>
      </c>
      <c r="AB617" s="228" t="str">
        <f t="shared" si="91"/>
        <v/>
      </c>
    </row>
    <row r="618" spans="1:28" s="227" customFormat="1" ht="23.1" customHeight="1">
      <c r="A618" s="181"/>
      <c r="B618" s="182"/>
      <c r="C618" s="186"/>
      <c r="D618" s="230"/>
      <c r="E618" s="182"/>
      <c r="F618" s="182"/>
      <c r="G618" s="182"/>
      <c r="H618" s="183"/>
      <c r="I618" s="184"/>
      <c r="J618" s="184"/>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si="90"/>
        <v>0</v>
      </c>
      <c r="AB618" s="228" t="str">
        <f t="shared" si="91"/>
        <v/>
      </c>
    </row>
    <row r="619" spans="1:28" s="227" customFormat="1" ht="23.1" customHeight="1">
      <c r="A619" s="181"/>
      <c r="B619" s="182"/>
      <c r="C619" s="186"/>
      <c r="D619" s="230"/>
      <c r="E619" s="182"/>
      <c r="F619" s="182"/>
      <c r="G619" s="182"/>
      <c r="H619" s="183"/>
      <c r="I619" s="184"/>
      <c r="J619" s="184"/>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si="90"/>
        <v>0</v>
      </c>
      <c r="AB619" s="228" t="str">
        <f t="shared" si="91"/>
        <v/>
      </c>
    </row>
    <row r="620" spans="1:28" s="227" customFormat="1" ht="23.1" customHeight="1">
      <c r="A620" s="181"/>
      <c r="B620" s="182"/>
      <c r="C620" s="186"/>
      <c r="D620" s="230"/>
      <c r="E620" s="182"/>
      <c r="F620" s="182"/>
      <c r="G620" s="182"/>
      <c r="H620" s="183"/>
      <c r="I620" s="184"/>
      <c r="J620" s="184"/>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si="90"/>
        <v>0</v>
      </c>
      <c r="AB620" s="228" t="str">
        <f t="shared" si="91"/>
        <v/>
      </c>
    </row>
    <row r="621" spans="1:28" s="227" customFormat="1" ht="23.1" customHeight="1">
      <c r="A621" s="181"/>
      <c r="B621" s="182"/>
      <c r="C621" s="186"/>
      <c r="D621" s="230"/>
      <c r="E621" s="182"/>
      <c r="F621" s="182"/>
      <c r="G621" s="182"/>
      <c r="H621" s="183"/>
      <c r="I621" s="184"/>
      <c r="J621" s="184"/>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si="90"/>
        <v>0</v>
      </c>
      <c r="AB621" s="228" t="str">
        <f t="shared" si="91"/>
        <v/>
      </c>
    </row>
    <row r="622" spans="1:28" s="227" customFormat="1" ht="23.1" customHeight="1">
      <c r="A622" s="181"/>
      <c r="B622" s="182"/>
      <c r="C622" s="186"/>
      <c r="D622" s="230"/>
      <c r="E622" s="182"/>
      <c r="F622" s="182"/>
      <c r="G622" s="182"/>
      <c r="H622" s="183"/>
      <c r="I622" s="184"/>
      <c r="J622" s="184"/>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si="90"/>
        <v>0</v>
      </c>
      <c r="AB622" s="228" t="str">
        <f t="shared" si="91"/>
        <v/>
      </c>
    </row>
    <row r="623" spans="1:28" s="227" customFormat="1" ht="23.1" customHeight="1">
      <c r="A623" s="181"/>
      <c r="B623" s="182"/>
      <c r="C623" s="186"/>
      <c r="D623" s="230"/>
      <c r="E623" s="182"/>
      <c r="F623" s="182"/>
      <c r="G623" s="182"/>
      <c r="H623" s="183"/>
      <c r="I623" s="184"/>
      <c r="J623" s="184"/>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si="90"/>
        <v>0</v>
      </c>
      <c r="AB623" s="228" t="str">
        <f t="shared" si="91"/>
        <v/>
      </c>
    </row>
    <row r="624" spans="1:28" s="227" customFormat="1" ht="23.1" customHeight="1">
      <c r="A624" s="181"/>
      <c r="B624" s="182"/>
      <c r="C624" s="186"/>
      <c r="D624" s="230"/>
      <c r="E624" s="182"/>
      <c r="F624" s="182"/>
      <c r="G624" s="182"/>
      <c r="H624" s="183"/>
      <c r="I624" s="184"/>
      <c r="J624" s="184"/>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si="90"/>
        <v>0</v>
      </c>
      <c r="AB624" s="228" t="str">
        <f t="shared" si="91"/>
        <v/>
      </c>
    </row>
    <row r="625" spans="1:28" s="227" customFormat="1" ht="23.1" customHeight="1">
      <c r="A625" s="181"/>
      <c r="B625" s="182"/>
      <c r="C625" s="186"/>
      <c r="D625" s="230"/>
      <c r="E625" s="182"/>
      <c r="F625" s="182"/>
      <c r="G625" s="182"/>
      <c r="H625" s="183"/>
      <c r="I625" s="184"/>
      <c r="J625" s="184"/>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si="90"/>
        <v>0</v>
      </c>
      <c r="AB625" s="228" t="str">
        <f t="shared" si="91"/>
        <v/>
      </c>
    </row>
    <row r="626" spans="1:28" s="227" customFormat="1" ht="23.1" customHeight="1">
      <c r="A626" s="181"/>
      <c r="B626" s="182"/>
      <c r="C626" s="186"/>
      <c r="D626" s="230"/>
      <c r="E626" s="182"/>
      <c r="F626" s="182"/>
      <c r="G626" s="182"/>
      <c r="H626" s="183"/>
      <c r="I626" s="184"/>
      <c r="J626" s="184"/>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si="90"/>
        <v>0</v>
      </c>
      <c r="AB626" s="228" t="str">
        <f t="shared" si="91"/>
        <v/>
      </c>
    </row>
    <row r="627" spans="1:28" s="227" customFormat="1" ht="23.1" customHeight="1">
      <c r="A627" s="181"/>
      <c r="B627" s="182"/>
      <c r="C627" s="186"/>
      <c r="D627" s="230"/>
      <c r="E627" s="182"/>
      <c r="F627" s="182"/>
      <c r="G627" s="182"/>
      <c r="H627" s="183"/>
      <c r="I627" s="184"/>
      <c r="J627" s="184"/>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si="90"/>
        <v>0</v>
      </c>
      <c r="AB627" s="228" t="str">
        <f t="shared" si="91"/>
        <v/>
      </c>
    </row>
    <row r="628" spans="1:28" s="227" customFormat="1" ht="23.1" customHeight="1">
      <c r="A628" s="181"/>
      <c r="B628" s="182"/>
      <c r="C628" s="186"/>
      <c r="D628" s="230"/>
      <c r="E628" s="182"/>
      <c r="F628" s="182"/>
      <c r="G628" s="182"/>
      <c r="H628" s="183"/>
      <c r="I628" s="184"/>
      <c r="J628" s="184"/>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si="90"/>
        <v>0</v>
      </c>
      <c r="AB628" s="228" t="str">
        <f t="shared" si="91"/>
        <v/>
      </c>
    </row>
    <row r="629" spans="1:28" s="227" customFormat="1" ht="23.1" customHeight="1">
      <c r="A629" s="181"/>
      <c r="B629" s="182"/>
      <c r="C629" s="186"/>
      <c r="D629" s="230"/>
      <c r="E629" s="182"/>
      <c r="F629" s="182"/>
      <c r="G629" s="182"/>
      <c r="H629" s="183"/>
      <c r="I629" s="184"/>
      <c r="J629" s="184"/>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si="90"/>
        <v>0</v>
      </c>
      <c r="AB629" s="228" t="str">
        <f t="shared" si="91"/>
        <v/>
      </c>
    </row>
    <row r="630" spans="1:28" s="227" customFormat="1" ht="23.1" customHeight="1">
      <c r="A630" s="181"/>
      <c r="B630" s="182"/>
      <c r="C630" s="186"/>
      <c r="D630" s="230"/>
      <c r="E630" s="182"/>
      <c r="F630" s="182"/>
      <c r="G630" s="182"/>
      <c r="H630" s="183"/>
      <c r="I630" s="184"/>
      <c r="J630" s="184"/>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si="90"/>
        <v>0</v>
      </c>
      <c r="AB630" s="228" t="str">
        <f t="shared" si="91"/>
        <v/>
      </c>
    </row>
    <row r="631" spans="1:28" s="227" customFormat="1" ht="23.1" customHeight="1">
      <c r="A631" s="181"/>
      <c r="B631" s="182"/>
      <c r="C631" s="186"/>
      <c r="D631" s="230"/>
      <c r="E631" s="182"/>
      <c r="F631" s="182"/>
      <c r="G631" s="182"/>
      <c r="H631" s="183"/>
      <c r="I631" s="184"/>
      <c r="J631" s="184"/>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si="90"/>
        <v>0</v>
      </c>
      <c r="AB631" s="228" t="str">
        <f t="shared" si="91"/>
        <v/>
      </c>
    </row>
    <row r="632" spans="1:28" s="227" customFormat="1" ht="23.1" customHeight="1">
      <c r="A632" s="181"/>
      <c r="B632" s="182"/>
      <c r="C632" s="186"/>
      <c r="D632" s="230"/>
      <c r="E632" s="182"/>
      <c r="F632" s="182"/>
      <c r="G632" s="182"/>
      <c r="H632" s="183"/>
      <c r="I632" s="184"/>
      <c r="J632" s="184"/>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si="90"/>
        <v>0</v>
      </c>
      <c r="AB632" s="228" t="str">
        <f t="shared" si="91"/>
        <v/>
      </c>
    </row>
    <row r="633" spans="1:28" s="227" customFormat="1" ht="23.1" customHeight="1">
      <c r="A633" s="181"/>
      <c r="B633" s="182"/>
      <c r="C633" s="186"/>
      <c r="D633" s="230"/>
      <c r="E633" s="182"/>
      <c r="F633" s="182"/>
      <c r="G633" s="182"/>
      <c r="H633" s="183"/>
      <c r="I633" s="184"/>
      <c r="J633" s="184"/>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si="90"/>
        <v>0</v>
      </c>
      <c r="AB633" s="228" t="str">
        <f t="shared" si="91"/>
        <v/>
      </c>
    </row>
    <row r="634" spans="1:28" s="227" customFormat="1" ht="23.1" customHeight="1">
      <c r="A634" s="181"/>
      <c r="B634" s="182"/>
      <c r="C634" s="186"/>
      <c r="D634" s="230"/>
      <c r="E634" s="182"/>
      <c r="F634" s="182"/>
      <c r="G634" s="182"/>
      <c r="H634" s="183"/>
      <c r="I634" s="184"/>
      <c r="J634" s="184"/>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si="90"/>
        <v>0</v>
      </c>
      <c r="AB634" s="228" t="str">
        <f t="shared" si="91"/>
        <v/>
      </c>
    </row>
    <row r="635" spans="1:28" s="227" customFormat="1" ht="23.1" customHeight="1">
      <c r="A635" s="181"/>
      <c r="B635" s="182"/>
      <c r="C635" s="186"/>
      <c r="D635" s="230"/>
      <c r="E635" s="182"/>
      <c r="F635" s="182"/>
      <c r="G635" s="182"/>
      <c r="H635" s="183"/>
      <c r="I635" s="184"/>
      <c r="J635" s="184"/>
      <c r="K635" s="224"/>
      <c r="L635" s="224"/>
      <c r="M635" s="224"/>
      <c r="N635" s="224"/>
      <c r="O635" s="224"/>
      <c r="P635" s="185"/>
      <c r="Q635" s="225"/>
      <c r="R635" s="182" t="str">
        <f ca="1">IF(ISERROR($V635),"",OFFSET('Smelter Look-up'!$C$4,$V635-4,0)&amp;"")</f>
        <v/>
      </c>
      <c r="S635" s="181" t="str">
        <f t="shared" ref="S635"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si="93">IF(AND(C635="Smelter not listed",OR(LEN(D635)=0,LEN(E635)=0)),1,0)</f>
        <v>0</v>
      </c>
      <c r="AB635" s="228" t="str">
        <f t="shared" ref="AB635" si="94">B635&amp;C635</f>
        <v/>
      </c>
    </row>
    <row r="636" spans="1:28" s="227" customFormat="1" ht="23.1" customHeight="1">
      <c r="A636" s="181"/>
      <c r="B636" s="182"/>
      <c r="C636" s="186"/>
      <c r="D636" s="230"/>
      <c r="E636" s="182"/>
      <c r="F636" s="182"/>
      <c r="G636" s="182"/>
      <c r="H636" s="183"/>
      <c r="I636" s="184"/>
      <c r="J636" s="184"/>
      <c r="K636" s="224"/>
      <c r="L636" s="224"/>
      <c r="M636" s="224"/>
      <c r="N636" s="224"/>
      <c r="O636" s="224"/>
      <c r="P636" s="185"/>
      <c r="Q636" s="225"/>
      <c r="R636" s="182" t="str">
        <f ca="1">IF(ISERROR($V636),"",OFFSET('Smelter Look-up'!$C$4,$V636-4,0)&amp;"")</f>
        <v/>
      </c>
      <c r="S636" s="181" t="str">
        <f t="shared" ref="S636:S667" ca="1" si="95">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si="96">IF(AND(C636="Smelter not listed",OR(LEN(D636)=0,LEN(E636)=0)),1,0)</f>
        <v>0</v>
      </c>
      <c r="AB636" s="228" t="str">
        <f t="shared" ref="AB636:AB667" si="97">B636&amp;C636</f>
        <v/>
      </c>
    </row>
    <row r="637" spans="1:28" s="227" customFormat="1" ht="23.1" customHeight="1">
      <c r="A637" s="181"/>
      <c r="B637" s="182"/>
      <c r="C637" s="186"/>
      <c r="D637" s="230"/>
      <c r="E637" s="182"/>
      <c r="F637" s="182"/>
      <c r="G637" s="182"/>
      <c r="H637" s="183"/>
      <c r="I637" s="184"/>
      <c r="J637" s="184"/>
      <c r="K637" s="224"/>
      <c r="L637" s="224"/>
      <c r="M637" s="224"/>
      <c r="N637" s="224"/>
      <c r="O637" s="224"/>
      <c r="P637" s="185"/>
      <c r="Q637" s="225"/>
      <c r="R637" s="182" t="str">
        <f ca="1">IF(ISERROR($V637),"",OFFSET('Smelter Look-up'!$C$4,$V637-4,0)&amp;"")</f>
        <v/>
      </c>
      <c r="S637" s="181" t="str">
        <f t="shared" ca="1" si="9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si="96"/>
        <v>0</v>
      </c>
      <c r="AB637" s="228" t="str">
        <f t="shared" si="97"/>
        <v/>
      </c>
    </row>
    <row r="638" spans="1:28" s="227" customFormat="1" ht="23.1" customHeight="1">
      <c r="A638" s="181"/>
      <c r="B638" s="182"/>
      <c r="C638" s="186"/>
      <c r="D638" s="230"/>
      <c r="E638" s="182"/>
      <c r="F638" s="182"/>
      <c r="G638" s="182"/>
      <c r="H638" s="183"/>
      <c r="I638" s="184"/>
      <c r="J638" s="184"/>
      <c r="K638" s="224"/>
      <c r="L638" s="224"/>
      <c r="M638" s="224"/>
      <c r="N638" s="224"/>
      <c r="O638" s="224"/>
      <c r="P638" s="185"/>
      <c r="Q638" s="225"/>
      <c r="R638" s="182" t="str">
        <f ca="1">IF(ISERROR($V638),"",OFFSET('Smelter Look-up'!$C$4,$V638-4,0)&amp;"")</f>
        <v/>
      </c>
      <c r="S638" s="181" t="str">
        <f t="shared" ca="1" si="9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si="96"/>
        <v>0</v>
      </c>
      <c r="AB638" s="228" t="str">
        <f t="shared" si="97"/>
        <v/>
      </c>
    </row>
    <row r="639" spans="1:28" s="227" customFormat="1" ht="23.1" customHeight="1">
      <c r="A639" s="181"/>
      <c r="B639" s="182"/>
      <c r="C639" s="186"/>
      <c r="D639" s="230"/>
      <c r="E639" s="182"/>
      <c r="F639" s="182"/>
      <c r="G639" s="182"/>
      <c r="H639" s="183"/>
      <c r="I639" s="184"/>
      <c r="J639" s="184"/>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si="96"/>
        <v>0</v>
      </c>
      <c r="AB639" s="228" t="str">
        <f t="shared" si="97"/>
        <v/>
      </c>
    </row>
    <row r="640" spans="1:28" s="227" customFormat="1" ht="23.1" customHeight="1">
      <c r="A640" s="181"/>
      <c r="B640" s="182"/>
      <c r="C640" s="186"/>
      <c r="D640" s="230"/>
      <c r="E640" s="182"/>
      <c r="F640" s="182"/>
      <c r="G640" s="182"/>
      <c r="H640" s="183"/>
      <c r="I640" s="184"/>
      <c r="J640" s="184"/>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si="96"/>
        <v>0</v>
      </c>
      <c r="AB640" s="228" t="str">
        <f t="shared" si="97"/>
        <v/>
      </c>
    </row>
    <row r="641" spans="1:28" s="227" customFormat="1" ht="23.1" customHeight="1">
      <c r="A641" s="181"/>
      <c r="B641" s="182"/>
      <c r="C641" s="186"/>
      <c r="D641" s="230"/>
      <c r="E641" s="182"/>
      <c r="F641" s="182"/>
      <c r="G641" s="182"/>
      <c r="H641" s="183"/>
      <c r="I641" s="184"/>
      <c r="J641" s="184"/>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si="96"/>
        <v>0</v>
      </c>
      <c r="AB641" s="228" t="str">
        <f t="shared" si="97"/>
        <v/>
      </c>
    </row>
    <row r="642" spans="1:28" s="227" customFormat="1" ht="23.1" customHeight="1">
      <c r="A642" s="181"/>
      <c r="B642" s="182"/>
      <c r="C642" s="186"/>
      <c r="D642" s="230"/>
      <c r="E642" s="182"/>
      <c r="F642" s="182"/>
      <c r="G642" s="182"/>
      <c r="H642" s="183"/>
      <c r="I642" s="184"/>
      <c r="J642" s="184"/>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si="96"/>
        <v>0</v>
      </c>
      <c r="AB642" s="228" t="str">
        <f t="shared" si="97"/>
        <v/>
      </c>
    </row>
    <row r="643" spans="1:28" s="227" customFormat="1" ht="23.1" customHeight="1">
      <c r="A643" s="181"/>
      <c r="B643" s="182"/>
      <c r="C643" s="186"/>
      <c r="D643" s="230"/>
      <c r="E643" s="182"/>
      <c r="F643" s="182"/>
      <c r="G643" s="182"/>
      <c r="H643" s="183"/>
      <c r="I643" s="184"/>
      <c r="J643" s="184"/>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si="96"/>
        <v>0</v>
      </c>
      <c r="AB643" s="228" t="str">
        <f t="shared" si="97"/>
        <v/>
      </c>
    </row>
    <row r="644" spans="1:28" s="227" customFormat="1" ht="23.1" customHeight="1">
      <c r="A644" s="181"/>
      <c r="B644" s="182"/>
      <c r="C644" s="186"/>
      <c r="D644" s="230"/>
      <c r="E644" s="182"/>
      <c r="F644" s="182"/>
      <c r="G644" s="182"/>
      <c r="H644" s="183"/>
      <c r="I644" s="184"/>
      <c r="J644" s="184"/>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si="96"/>
        <v>0</v>
      </c>
      <c r="AB644" s="228" t="str">
        <f t="shared" si="97"/>
        <v/>
      </c>
    </row>
    <row r="645" spans="1:28" s="227" customFormat="1" ht="23.1" customHeight="1">
      <c r="A645" s="181"/>
      <c r="B645" s="182"/>
      <c r="C645" s="186"/>
      <c r="D645" s="230"/>
      <c r="E645" s="182"/>
      <c r="F645" s="182"/>
      <c r="G645" s="182"/>
      <c r="H645" s="183"/>
      <c r="I645" s="184"/>
      <c r="J645" s="184"/>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si="96"/>
        <v>0</v>
      </c>
      <c r="AB645" s="228" t="str">
        <f t="shared" si="97"/>
        <v/>
      </c>
    </row>
    <row r="646" spans="1:28" s="227" customFormat="1" ht="23.1" customHeight="1">
      <c r="A646" s="181"/>
      <c r="B646" s="182"/>
      <c r="C646" s="186"/>
      <c r="D646" s="230"/>
      <c r="E646" s="182"/>
      <c r="F646" s="182"/>
      <c r="G646" s="182"/>
      <c r="H646" s="183"/>
      <c r="I646" s="184"/>
      <c r="J646" s="184"/>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si="96"/>
        <v>0</v>
      </c>
      <c r="AB646" s="228" t="str">
        <f t="shared" si="97"/>
        <v/>
      </c>
    </row>
    <row r="647" spans="1:28" s="227" customFormat="1" ht="23.1" customHeight="1">
      <c r="A647" s="181"/>
      <c r="B647" s="182"/>
      <c r="C647" s="186"/>
      <c r="D647" s="230"/>
      <c r="E647" s="182"/>
      <c r="F647" s="182"/>
      <c r="G647" s="182"/>
      <c r="H647" s="183"/>
      <c r="I647" s="184"/>
      <c r="J647" s="184"/>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si="96"/>
        <v>0</v>
      </c>
      <c r="AB647" s="228" t="str">
        <f t="shared" si="97"/>
        <v/>
      </c>
    </row>
    <row r="648" spans="1:28" s="227" customFormat="1" ht="23.1" customHeight="1">
      <c r="A648" s="181"/>
      <c r="B648" s="182"/>
      <c r="C648" s="186"/>
      <c r="D648" s="230"/>
      <c r="E648" s="182"/>
      <c r="F648" s="182"/>
      <c r="G648" s="182"/>
      <c r="H648" s="183"/>
      <c r="I648" s="184"/>
      <c r="J648" s="184"/>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si="96"/>
        <v>0</v>
      </c>
      <c r="AB648" s="228" t="str">
        <f t="shared" si="97"/>
        <v/>
      </c>
    </row>
    <row r="649" spans="1:28" s="227" customFormat="1" ht="23.1" customHeight="1">
      <c r="A649" s="181"/>
      <c r="B649" s="182"/>
      <c r="C649" s="186"/>
      <c r="D649" s="230"/>
      <c r="E649" s="182"/>
      <c r="F649" s="182"/>
      <c r="G649" s="182"/>
      <c r="H649" s="183"/>
      <c r="I649" s="184"/>
      <c r="J649" s="184"/>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si="96"/>
        <v>0</v>
      </c>
      <c r="AB649" s="228" t="str">
        <f t="shared" si="97"/>
        <v/>
      </c>
    </row>
    <row r="650" spans="1:28" s="227" customFormat="1" ht="23.1" customHeight="1">
      <c r="A650" s="181"/>
      <c r="B650" s="182"/>
      <c r="C650" s="186"/>
      <c r="D650" s="230"/>
      <c r="E650" s="182"/>
      <c r="F650" s="182"/>
      <c r="G650" s="182"/>
      <c r="H650" s="183"/>
      <c r="I650" s="184"/>
      <c r="J650" s="184"/>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si="96"/>
        <v>0</v>
      </c>
      <c r="AB650" s="228" t="str">
        <f t="shared" si="97"/>
        <v/>
      </c>
    </row>
    <row r="651" spans="1:28" s="227" customFormat="1" ht="23.1" customHeight="1">
      <c r="A651" s="181"/>
      <c r="B651" s="182"/>
      <c r="C651" s="186"/>
      <c r="D651" s="230"/>
      <c r="E651" s="182"/>
      <c r="F651" s="182"/>
      <c r="G651" s="182"/>
      <c r="H651" s="183"/>
      <c r="I651" s="184"/>
      <c r="J651" s="184"/>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si="96"/>
        <v>0</v>
      </c>
      <c r="AB651" s="228" t="str">
        <f t="shared" si="97"/>
        <v/>
      </c>
    </row>
    <row r="652" spans="1:28" s="227" customFormat="1" ht="23.1" customHeight="1">
      <c r="A652" s="181"/>
      <c r="B652" s="182"/>
      <c r="C652" s="186"/>
      <c r="D652" s="230"/>
      <c r="E652" s="182"/>
      <c r="F652" s="182"/>
      <c r="G652" s="182"/>
      <c r="H652" s="183"/>
      <c r="I652" s="184"/>
      <c r="J652" s="184"/>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si="96"/>
        <v>0</v>
      </c>
      <c r="AB652" s="228" t="str">
        <f t="shared" si="97"/>
        <v/>
      </c>
    </row>
    <row r="653" spans="1:28" s="227" customFormat="1" ht="23.1" customHeight="1">
      <c r="A653" s="181"/>
      <c r="B653" s="182"/>
      <c r="C653" s="186"/>
      <c r="D653" s="230"/>
      <c r="E653" s="182"/>
      <c r="F653" s="182"/>
      <c r="G653" s="182"/>
      <c r="H653" s="183"/>
      <c r="I653" s="184"/>
      <c r="J653" s="184"/>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si="96"/>
        <v>0</v>
      </c>
      <c r="AB653" s="228" t="str">
        <f t="shared" si="97"/>
        <v/>
      </c>
    </row>
    <row r="654" spans="1:28" s="227" customFormat="1" ht="23.1" customHeight="1">
      <c r="A654" s="181"/>
      <c r="B654" s="182"/>
      <c r="C654" s="186"/>
      <c r="D654" s="230"/>
      <c r="E654" s="182"/>
      <c r="F654" s="182"/>
      <c r="G654" s="182"/>
      <c r="H654" s="183"/>
      <c r="I654" s="184"/>
      <c r="J654" s="184"/>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si="96"/>
        <v>0</v>
      </c>
      <c r="AB654" s="228" t="str">
        <f t="shared" si="97"/>
        <v/>
      </c>
    </row>
    <row r="655" spans="1:28" s="227" customFormat="1" ht="23.1" customHeight="1">
      <c r="A655" s="181"/>
      <c r="B655" s="182"/>
      <c r="C655" s="186"/>
      <c r="D655" s="230"/>
      <c r="E655" s="182"/>
      <c r="F655" s="182"/>
      <c r="G655" s="182"/>
      <c r="H655" s="183"/>
      <c r="I655" s="184"/>
      <c r="J655" s="184"/>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si="96"/>
        <v>0</v>
      </c>
      <c r="AB655" s="228" t="str">
        <f t="shared" si="97"/>
        <v/>
      </c>
    </row>
    <row r="656" spans="1:28" s="227" customFormat="1" ht="23.1" customHeight="1">
      <c r="A656" s="181"/>
      <c r="B656" s="182"/>
      <c r="C656" s="186"/>
      <c r="D656" s="230"/>
      <c r="E656" s="182"/>
      <c r="F656" s="182"/>
      <c r="G656" s="182"/>
      <c r="H656" s="183"/>
      <c r="I656" s="184"/>
      <c r="J656" s="184"/>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si="96"/>
        <v>0</v>
      </c>
      <c r="AB656" s="228" t="str">
        <f t="shared" si="97"/>
        <v/>
      </c>
    </row>
    <row r="657" spans="1:28" s="227" customFormat="1" ht="23.1" customHeight="1">
      <c r="A657" s="181"/>
      <c r="B657" s="182"/>
      <c r="C657" s="186"/>
      <c r="D657" s="230"/>
      <c r="E657" s="182"/>
      <c r="F657" s="182"/>
      <c r="G657" s="182"/>
      <c r="H657" s="183"/>
      <c r="I657" s="184"/>
      <c r="J657" s="184"/>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si="96"/>
        <v>0</v>
      </c>
      <c r="AB657" s="228" t="str">
        <f t="shared" si="97"/>
        <v/>
      </c>
    </row>
    <row r="658" spans="1:28" s="227" customFormat="1" ht="23.1" customHeight="1">
      <c r="A658" s="181"/>
      <c r="B658" s="182"/>
      <c r="C658" s="186"/>
      <c r="D658" s="230"/>
      <c r="E658" s="182"/>
      <c r="F658" s="182"/>
      <c r="G658" s="182"/>
      <c r="H658" s="183"/>
      <c r="I658" s="184"/>
      <c r="J658" s="184"/>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si="96"/>
        <v>0</v>
      </c>
      <c r="AB658" s="228" t="str">
        <f t="shared" si="97"/>
        <v/>
      </c>
    </row>
    <row r="659" spans="1:28" s="227" customFormat="1" ht="23.1" customHeight="1">
      <c r="A659" s="181"/>
      <c r="B659" s="182"/>
      <c r="C659" s="186"/>
      <c r="D659" s="230"/>
      <c r="E659" s="182"/>
      <c r="F659" s="182"/>
      <c r="G659" s="182"/>
      <c r="H659" s="183"/>
      <c r="I659" s="184"/>
      <c r="J659" s="184"/>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si="96"/>
        <v>0</v>
      </c>
      <c r="AB659" s="228" t="str">
        <f t="shared" si="97"/>
        <v/>
      </c>
    </row>
    <row r="660" spans="1:28" s="227" customFormat="1" ht="23.1" customHeight="1">
      <c r="A660" s="181"/>
      <c r="B660" s="182"/>
      <c r="C660" s="186"/>
      <c r="D660" s="230"/>
      <c r="E660" s="182"/>
      <c r="F660" s="182"/>
      <c r="G660" s="182"/>
      <c r="H660" s="183"/>
      <c r="I660" s="184"/>
      <c r="J660" s="184"/>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si="96"/>
        <v>0</v>
      </c>
      <c r="AB660" s="228" t="str">
        <f t="shared" si="97"/>
        <v/>
      </c>
    </row>
    <row r="661" spans="1:28" s="227" customFormat="1" ht="23.1" customHeight="1">
      <c r="A661" s="181"/>
      <c r="B661" s="182"/>
      <c r="C661" s="186"/>
      <c r="D661" s="230"/>
      <c r="E661" s="182"/>
      <c r="F661" s="182"/>
      <c r="G661" s="182"/>
      <c r="H661" s="183"/>
      <c r="I661" s="184"/>
      <c r="J661" s="184"/>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si="96"/>
        <v>0</v>
      </c>
      <c r="AB661" s="228" t="str">
        <f t="shared" si="97"/>
        <v/>
      </c>
    </row>
    <row r="662" spans="1:28" s="227" customFormat="1" ht="23.1" customHeight="1">
      <c r="A662" s="181"/>
      <c r="B662" s="182"/>
      <c r="C662" s="186"/>
      <c r="D662" s="230"/>
      <c r="E662" s="182"/>
      <c r="F662" s="182"/>
      <c r="G662" s="182"/>
      <c r="H662" s="183"/>
      <c r="I662" s="184"/>
      <c r="J662" s="184"/>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si="96"/>
        <v>0</v>
      </c>
      <c r="AB662" s="228" t="str">
        <f t="shared" si="97"/>
        <v/>
      </c>
    </row>
    <row r="663" spans="1:28" s="227" customFormat="1" ht="23.1" customHeight="1">
      <c r="A663" s="181"/>
      <c r="B663" s="182"/>
      <c r="C663" s="186"/>
      <c r="D663" s="230"/>
      <c r="E663" s="182"/>
      <c r="F663" s="182"/>
      <c r="G663" s="182"/>
      <c r="H663" s="183"/>
      <c r="I663" s="184"/>
      <c r="J663" s="184"/>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si="96"/>
        <v>0</v>
      </c>
      <c r="AB663" s="228" t="str">
        <f t="shared" si="97"/>
        <v/>
      </c>
    </row>
    <row r="664" spans="1:28" s="227" customFormat="1" ht="23.1" customHeight="1">
      <c r="A664" s="181"/>
      <c r="B664" s="182"/>
      <c r="C664" s="186"/>
      <c r="D664" s="230"/>
      <c r="E664" s="182"/>
      <c r="F664" s="182"/>
      <c r="G664" s="182"/>
      <c r="H664" s="183"/>
      <c r="I664" s="184"/>
      <c r="J664" s="184"/>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si="96"/>
        <v>0</v>
      </c>
      <c r="AB664" s="228" t="str">
        <f t="shared" si="97"/>
        <v/>
      </c>
    </row>
    <row r="665" spans="1:28" s="227" customFormat="1" ht="23.1" customHeight="1">
      <c r="A665" s="181"/>
      <c r="B665" s="182"/>
      <c r="C665" s="186"/>
      <c r="D665" s="230"/>
      <c r="E665" s="182"/>
      <c r="F665" s="182"/>
      <c r="G665" s="182"/>
      <c r="H665" s="183"/>
      <c r="I665" s="184"/>
      <c r="J665" s="184"/>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si="96"/>
        <v>0</v>
      </c>
      <c r="AB665" s="228" t="str">
        <f t="shared" si="97"/>
        <v/>
      </c>
    </row>
    <row r="666" spans="1:28" s="227" customFormat="1" ht="23.1" customHeight="1">
      <c r="A666" s="181"/>
      <c r="B666" s="182"/>
      <c r="C666" s="186"/>
      <c r="D666" s="230"/>
      <c r="E666" s="182"/>
      <c r="F666" s="182"/>
      <c r="G666" s="182"/>
      <c r="H666" s="183"/>
      <c r="I666" s="184"/>
      <c r="J666" s="184"/>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si="96"/>
        <v>0</v>
      </c>
      <c r="AB666" s="228" t="str">
        <f t="shared" si="97"/>
        <v/>
      </c>
    </row>
    <row r="667" spans="1:28" s="227" customFormat="1" ht="23.1" customHeight="1">
      <c r="A667" s="181"/>
      <c r="B667" s="182"/>
      <c r="C667" s="186"/>
      <c r="D667" s="230"/>
      <c r="E667" s="182"/>
      <c r="F667" s="182"/>
      <c r="G667" s="182"/>
      <c r="H667" s="183"/>
      <c r="I667" s="184"/>
      <c r="J667" s="184"/>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si="96"/>
        <v>0</v>
      </c>
      <c r="AB667" s="228" t="str">
        <f t="shared" si="97"/>
        <v/>
      </c>
    </row>
    <row r="668" spans="1:28" s="227" customFormat="1" ht="23.1" customHeight="1">
      <c r="A668" s="181"/>
      <c r="B668" s="182"/>
      <c r="C668" s="186"/>
      <c r="D668" s="230"/>
      <c r="E668" s="182"/>
      <c r="F668" s="182"/>
      <c r="G668" s="182"/>
      <c r="H668" s="183"/>
      <c r="I668" s="184"/>
      <c r="J668" s="184"/>
      <c r="K668" s="224"/>
      <c r="L668" s="224"/>
      <c r="M668" s="224"/>
      <c r="N668" s="224"/>
      <c r="O668" s="224"/>
      <c r="P668" s="185"/>
      <c r="Q668" s="225"/>
      <c r="R668" s="182" t="str">
        <f ca="1">IF(ISERROR($V668),"",OFFSET('Smelter Look-up'!$C$4,$V668-4,0)&amp;"")</f>
        <v/>
      </c>
      <c r="S668" s="181" t="str">
        <f t="shared" ref="S668:S698" ca="1" si="98">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si="99">IF(AND(C668="Smelter not listed",OR(LEN(D668)=0,LEN(E668)=0)),1,0)</f>
        <v>0</v>
      </c>
      <c r="AB668" s="228" t="str">
        <f t="shared" ref="AB668:AB698" si="100">B668&amp;C668</f>
        <v/>
      </c>
    </row>
    <row r="669" spans="1:28" s="227" customFormat="1" ht="23.1" customHeight="1">
      <c r="A669" s="181"/>
      <c r="B669" s="182"/>
      <c r="C669" s="186"/>
      <c r="D669" s="230"/>
      <c r="E669" s="182"/>
      <c r="F669" s="182"/>
      <c r="G669" s="182"/>
      <c r="H669" s="183"/>
      <c r="I669" s="184"/>
      <c r="J669" s="184"/>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si="99"/>
        <v>0</v>
      </c>
      <c r="AB669" s="228" t="str">
        <f t="shared" si="100"/>
        <v/>
      </c>
    </row>
    <row r="670" spans="1:28" s="227" customFormat="1" ht="23.1" customHeight="1">
      <c r="A670" s="181"/>
      <c r="B670" s="182"/>
      <c r="C670" s="186"/>
      <c r="D670" s="230"/>
      <c r="E670" s="182"/>
      <c r="F670" s="182"/>
      <c r="G670" s="182"/>
      <c r="H670" s="183"/>
      <c r="I670" s="184"/>
      <c r="J670" s="184"/>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si="99"/>
        <v>0</v>
      </c>
      <c r="AB670" s="228" t="str">
        <f t="shared" si="100"/>
        <v/>
      </c>
    </row>
    <row r="671" spans="1:28" s="227" customFormat="1" ht="23.1" customHeight="1">
      <c r="A671" s="181"/>
      <c r="B671" s="182"/>
      <c r="C671" s="186"/>
      <c r="D671" s="230"/>
      <c r="E671" s="182"/>
      <c r="F671" s="182"/>
      <c r="G671" s="182"/>
      <c r="H671" s="183"/>
      <c r="I671" s="184"/>
      <c r="J671" s="184"/>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si="99"/>
        <v>0</v>
      </c>
      <c r="AB671" s="228" t="str">
        <f t="shared" si="100"/>
        <v/>
      </c>
    </row>
    <row r="672" spans="1:28" s="227" customFormat="1" ht="23.1" customHeight="1">
      <c r="A672" s="181"/>
      <c r="B672" s="182"/>
      <c r="C672" s="186"/>
      <c r="D672" s="230"/>
      <c r="E672" s="182"/>
      <c r="F672" s="182"/>
      <c r="G672" s="182"/>
      <c r="H672" s="183"/>
      <c r="I672" s="184"/>
      <c r="J672" s="184"/>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si="99"/>
        <v>0</v>
      </c>
      <c r="AB672" s="228" t="str">
        <f t="shared" si="100"/>
        <v/>
      </c>
    </row>
    <row r="673" spans="1:28" s="227" customFormat="1" ht="23.1" customHeight="1">
      <c r="A673" s="181"/>
      <c r="B673" s="182"/>
      <c r="C673" s="186"/>
      <c r="D673" s="230"/>
      <c r="E673" s="182"/>
      <c r="F673" s="182"/>
      <c r="G673" s="182"/>
      <c r="H673" s="183"/>
      <c r="I673" s="184"/>
      <c r="J673" s="184"/>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si="99"/>
        <v>0</v>
      </c>
      <c r="AB673" s="228" t="str">
        <f t="shared" si="100"/>
        <v/>
      </c>
    </row>
    <row r="674" spans="1:28" s="227" customFormat="1" ht="23.1" customHeight="1">
      <c r="A674" s="181"/>
      <c r="B674" s="182"/>
      <c r="C674" s="186"/>
      <c r="D674" s="230"/>
      <c r="E674" s="182"/>
      <c r="F674" s="182"/>
      <c r="G674" s="182"/>
      <c r="H674" s="183"/>
      <c r="I674" s="184"/>
      <c r="J674" s="184"/>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si="99"/>
        <v>0</v>
      </c>
      <c r="AB674" s="228" t="str">
        <f t="shared" si="100"/>
        <v/>
      </c>
    </row>
    <row r="675" spans="1:28" s="227" customFormat="1" ht="23.1" customHeight="1">
      <c r="A675" s="181"/>
      <c r="B675" s="182"/>
      <c r="C675" s="186"/>
      <c r="D675" s="230"/>
      <c r="E675" s="182"/>
      <c r="F675" s="182"/>
      <c r="G675" s="182"/>
      <c r="H675" s="183"/>
      <c r="I675" s="184"/>
      <c r="J675" s="184"/>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si="99"/>
        <v>0</v>
      </c>
      <c r="AB675" s="228" t="str">
        <f t="shared" si="100"/>
        <v/>
      </c>
    </row>
    <row r="676" spans="1:28" s="227" customFormat="1" ht="23.1" customHeight="1">
      <c r="A676" s="181"/>
      <c r="B676" s="182"/>
      <c r="C676" s="186"/>
      <c r="D676" s="230"/>
      <c r="E676" s="182"/>
      <c r="F676" s="182"/>
      <c r="G676" s="182"/>
      <c r="H676" s="183"/>
      <c r="I676" s="184"/>
      <c r="J676" s="184"/>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si="99"/>
        <v>0</v>
      </c>
      <c r="AB676" s="228" t="str">
        <f t="shared" si="100"/>
        <v/>
      </c>
    </row>
    <row r="677" spans="1:28" s="227" customFormat="1" ht="23.1" customHeight="1">
      <c r="A677" s="181"/>
      <c r="B677" s="182"/>
      <c r="C677" s="186"/>
      <c r="D677" s="230"/>
      <c r="E677" s="182"/>
      <c r="F677" s="182"/>
      <c r="G677" s="182"/>
      <c r="H677" s="183"/>
      <c r="I677" s="184"/>
      <c r="J677" s="184"/>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si="99"/>
        <v>0</v>
      </c>
      <c r="AB677" s="228" t="str">
        <f t="shared" si="100"/>
        <v/>
      </c>
    </row>
    <row r="678" spans="1:28" s="227" customFormat="1" ht="23.1" customHeight="1">
      <c r="A678" s="181"/>
      <c r="B678" s="182"/>
      <c r="C678" s="186"/>
      <c r="D678" s="230"/>
      <c r="E678" s="182"/>
      <c r="F678" s="182"/>
      <c r="G678" s="182"/>
      <c r="H678" s="183"/>
      <c r="I678" s="184"/>
      <c r="J678" s="184"/>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si="99"/>
        <v>0</v>
      </c>
      <c r="AB678" s="228" t="str">
        <f t="shared" si="100"/>
        <v/>
      </c>
    </row>
    <row r="679" spans="1:28" s="227" customFormat="1" ht="23.1" customHeight="1">
      <c r="A679" s="181"/>
      <c r="B679" s="182"/>
      <c r="C679" s="186"/>
      <c r="D679" s="230"/>
      <c r="E679" s="182"/>
      <c r="F679" s="182"/>
      <c r="G679" s="182"/>
      <c r="H679" s="183"/>
      <c r="I679" s="184"/>
      <c r="J679" s="184"/>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si="99"/>
        <v>0</v>
      </c>
      <c r="AB679" s="228" t="str">
        <f t="shared" si="100"/>
        <v/>
      </c>
    </row>
    <row r="680" spans="1:28" s="227" customFormat="1" ht="23.1" customHeight="1">
      <c r="A680" s="181"/>
      <c r="B680" s="182"/>
      <c r="C680" s="186"/>
      <c r="D680" s="230"/>
      <c r="E680" s="182"/>
      <c r="F680" s="182"/>
      <c r="G680" s="182"/>
      <c r="H680" s="183"/>
      <c r="I680" s="184"/>
      <c r="J680" s="184"/>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si="99"/>
        <v>0</v>
      </c>
      <c r="AB680" s="228" t="str">
        <f t="shared" si="100"/>
        <v/>
      </c>
    </row>
    <row r="681" spans="1:28" s="227" customFormat="1" ht="23.1" customHeight="1">
      <c r="A681" s="181"/>
      <c r="B681" s="182"/>
      <c r="C681" s="186"/>
      <c r="D681" s="230"/>
      <c r="E681" s="182"/>
      <c r="F681" s="182"/>
      <c r="G681" s="182"/>
      <c r="H681" s="183"/>
      <c r="I681" s="184"/>
      <c r="J681" s="184"/>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si="99"/>
        <v>0</v>
      </c>
      <c r="AB681" s="228" t="str">
        <f t="shared" si="100"/>
        <v/>
      </c>
    </row>
    <row r="682" spans="1:28" s="227" customFormat="1" ht="23.1" customHeight="1">
      <c r="A682" s="181"/>
      <c r="B682" s="182"/>
      <c r="C682" s="186"/>
      <c r="D682" s="230"/>
      <c r="E682" s="182"/>
      <c r="F682" s="182"/>
      <c r="G682" s="182"/>
      <c r="H682" s="183"/>
      <c r="I682" s="184"/>
      <c r="J682" s="184"/>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si="99"/>
        <v>0</v>
      </c>
      <c r="AB682" s="228" t="str">
        <f t="shared" si="100"/>
        <v/>
      </c>
    </row>
    <row r="683" spans="1:28" s="227" customFormat="1" ht="23.1" customHeight="1">
      <c r="A683" s="181"/>
      <c r="B683" s="182"/>
      <c r="C683" s="186"/>
      <c r="D683" s="230"/>
      <c r="E683" s="182"/>
      <c r="F683" s="182"/>
      <c r="G683" s="182"/>
      <c r="H683" s="183"/>
      <c r="I683" s="184"/>
      <c r="J683" s="184"/>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si="99"/>
        <v>0</v>
      </c>
      <c r="AB683" s="228" t="str">
        <f t="shared" si="100"/>
        <v/>
      </c>
    </row>
    <row r="684" spans="1:28" s="227" customFormat="1" ht="23.1" customHeight="1">
      <c r="A684" s="181"/>
      <c r="B684" s="182"/>
      <c r="C684" s="186"/>
      <c r="D684" s="230"/>
      <c r="E684" s="182"/>
      <c r="F684" s="182"/>
      <c r="G684" s="182"/>
      <c r="H684" s="183"/>
      <c r="I684" s="184"/>
      <c r="J684" s="184"/>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si="99"/>
        <v>0</v>
      </c>
      <c r="AB684" s="228" t="str">
        <f t="shared" si="100"/>
        <v/>
      </c>
    </row>
    <row r="685" spans="1:28" s="227" customFormat="1" ht="23.1" customHeight="1">
      <c r="A685" s="181"/>
      <c r="B685" s="182"/>
      <c r="C685" s="186"/>
      <c r="D685" s="230"/>
      <c r="E685" s="182"/>
      <c r="F685" s="182"/>
      <c r="G685" s="182"/>
      <c r="H685" s="183"/>
      <c r="I685" s="184"/>
      <c r="J685" s="184"/>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si="99"/>
        <v>0</v>
      </c>
      <c r="AB685" s="228" t="str">
        <f t="shared" si="100"/>
        <v/>
      </c>
    </row>
    <row r="686" spans="1:28" s="227" customFormat="1" ht="23.1" customHeight="1">
      <c r="A686" s="181"/>
      <c r="B686" s="182"/>
      <c r="C686" s="186"/>
      <c r="D686" s="230"/>
      <c r="E686" s="182"/>
      <c r="F686" s="182"/>
      <c r="G686" s="182"/>
      <c r="H686" s="183"/>
      <c r="I686" s="184"/>
      <c r="J686" s="184"/>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si="99"/>
        <v>0</v>
      </c>
      <c r="AB686" s="228" t="str">
        <f t="shared" si="100"/>
        <v/>
      </c>
    </row>
    <row r="687" spans="1:28" s="227" customFormat="1" ht="23.1" customHeight="1">
      <c r="A687" s="181"/>
      <c r="B687" s="182"/>
      <c r="C687" s="186"/>
      <c r="D687" s="230"/>
      <c r="E687" s="182"/>
      <c r="F687" s="182"/>
      <c r="G687" s="182"/>
      <c r="H687" s="183"/>
      <c r="I687" s="184"/>
      <c r="J687" s="184"/>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si="99"/>
        <v>0</v>
      </c>
      <c r="AB687" s="228" t="str">
        <f t="shared" si="100"/>
        <v/>
      </c>
    </row>
    <row r="688" spans="1:28" s="227" customFormat="1" ht="23.1" customHeight="1">
      <c r="A688" s="292"/>
      <c r="B688" s="182"/>
      <c r="C688" s="186"/>
      <c r="D688" s="230"/>
      <c r="E688" s="182"/>
      <c r="F688" s="182"/>
      <c r="G688" s="182"/>
      <c r="H688" s="183"/>
      <c r="I688" s="184"/>
      <c r="J688" s="184"/>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si="99"/>
        <v>0</v>
      </c>
      <c r="AB688" s="228" t="str">
        <f t="shared" si="100"/>
        <v/>
      </c>
    </row>
    <row r="689" spans="1:28" s="227" customFormat="1" ht="23.1" customHeight="1">
      <c r="A689" s="292"/>
      <c r="B689" s="182"/>
      <c r="C689" s="186"/>
      <c r="D689" s="230"/>
      <c r="E689" s="182"/>
      <c r="F689" s="182"/>
      <c r="G689" s="182"/>
      <c r="H689" s="183"/>
      <c r="I689" s="184"/>
      <c r="J689" s="184"/>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si="99"/>
        <v>0</v>
      </c>
      <c r="AB689" s="228" t="str">
        <f t="shared" si="100"/>
        <v/>
      </c>
    </row>
    <row r="690" spans="1:28" s="227" customFormat="1" ht="23.1" customHeight="1">
      <c r="A690" s="292"/>
      <c r="B690" s="182"/>
      <c r="C690" s="186"/>
      <c r="D690" s="230"/>
      <c r="E690" s="182"/>
      <c r="F690" s="182"/>
      <c r="G690" s="182"/>
      <c r="H690" s="183"/>
      <c r="I690" s="184"/>
      <c r="J690" s="184"/>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si="99"/>
        <v>0</v>
      </c>
      <c r="AB690" s="228" t="str">
        <f t="shared" si="100"/>
        <v/>
      </c>
    </row>
    <row r="691" spans="1:28" s="227" customFormat="1" ht="23.1" customHeight="1">
      <c r="A691" s="292"/>
      <c r="B691" s="182"/>
      <c r="C691" s="186"/>
      <c r="D691" s="230"/>
      <c r="E691" s="182"/>
      <c r="F691" s="182"/>
      <c r="G691" s="182"/>
      <c r="H691" s="183"/>
      <c r="I691" s="184"/>
      <c r="J691" s="184"/>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si="99"/>
        <v>0</v>
      </c>
      <c r="AB691" s="228" t="str">
        <f t="shared" si="100"/>
        <v/>
      </c>
    </row>
    <row r="692" spans="1:28" s="227" customFormat="1" ht="23.1" customHeight="1">
      <c r="A692" s="292"/>
      <c r="B692" s="182"/>
      <c r="C692" s="186"/>
      <c r="D692" s="230"/>
      <c r="E692" s="182"/>
      <c r="F692" s="182"/>
      <c r="G692" s="182"/>
      <c r="H692" s="183"/>
      <c r="I692" s="184"/>
      <c r="J692" s="184"/>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si="99"/>
        <v>0</v>
      </c>
      <c r="AB692" s="228" t="str">
        <f t="shared" si="100"/>
        <v/>
      </c>
    </row>
    <row r="693" spans="1:28" s="227" customFormat="1" ht="23.1" customHeight="1">
      <c r="A693" s="292"/>
      <c r="B693" s="182"/>
      <c r="C693" s="186"/>
      <c r="D693" s="230"/>
      <c r="E693" s="182"/>
      <c r="F693" s="182"/>
      <c r="G693" s="182"/>
      <c r="H693" s="183"/>
      <c r="I693" s="184"/>
      <c r="J693" s="184"/>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si="99"/>
        <v>0</v>
      </c>
      <c r="AB693" s="228" t="str">
        <f t="shared" si="100"/>
        <v/>
      </c>
    </row>
    <row r="694" spans="1:28" s="227" customFormat="1" ht="23.1" customHeight="1">
      <c r="A694" s="292"/>
      <c r="B694" s="182"/>
      <c r="C694" s="186"/>
      <c r="D694" s="230"/>
      <c r="E694" s="182"/>
      <c r="F694" s="182"/>
      <c r="G694" s="182"/>
      <c r="H694" s="183"/>
      <c r="I694" s="184"/>
      <c r="J694" s="184"/>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si="99"/>
        <v>0</v>
      </c>
      <c r="AB694" s="228" t="str">
        <f t="shared" si="100"/>
        <v/>
      </c>
    </row>
    <row r="695" spans="1:28" s="227" customFormat="1" ht="23.1" customHeight="1">
      <c r="A695" s="292"/>
      <c r="B695" s="182"/>
      <c r="C695" s="186"/>
      <c r="D695" s="230"/>
      <c r="E695" s="182"/>
      <c r="F695" s="182"/>
      <c r="G695" s="182"/>
      <c r="H695" s="183"/>
      <c r="I695" s="184"/>
      <c r="J695" s="184"/>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si="99"/>
        <v>0</v>
      </c>
      <c r="AB695" s="228" t="str">
        <f t="shared" si="100"/>
        <v/>
      </c>
    </row>
    <row r="696" spans="1:28" s="227" customFormat="1" ht="23.1" customHeight="1">
      <c r="A696" s="292"/>
      <c r="B696" s="182"/>
      <c r="C696" s="186"/>
      <c r="D696" s="230"/>
      <c r="E696" s="182"/>
      <c r="F696" s="182"/>
      <c r="G696" s="182"/>
      <c r="H696" s="183"/>
      <c r="I696" s="184"/>
      <c r="J696" s="184"/>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si="99"/>
        <v>0</v>
      </c>
      <c r="AB696" s="228" t="str">
        <f t="shared" si="100"/>
        <v/>
      </c>
    </row>
    <row r="697" spans="1:28" s="227" customFormat="1" ht="23.1" customHeight="1">
      <c r="A697" s="292"/>
      <c r="B697" s="182"/>
      <c r="C697" s="186"/>
      <c r="D697" s="230"/>
      <c r="E697" s="182"/>
      <c r="F697" s="182"/>
      <c r="G697" s="182"/>
      <c r="H697" s="183"/>
      <c r="I697" s="184"/>
      <c r="J697" s="184"/>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si="99"/>
        <v>0</v>
      </c>
      <c r="AB697" s="228" t="str">
        <f t="shared" si="100"/>
        <v/>
      </c>
    </row>
    <row r="698" spans="1:28" s="227" customFormat="1" ht="23.1" customHeight="1">
      <c r="A698" s="292"/>
      <c r="B698" s="182"/>
      <c r="C698" s="186"/>
      <c r="D698" s="230"/>
      <c r="E698" s="182"/>
      <c r="F698" s="182"/>
      <c r="G698" s="182"/>
      <c r="H698" s="183"/>
      <c r="I698" s="184"/>
      <c r="J698" s="184"/>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si="99"/>
        <v>0</v>
      </c>
      <c r="AB698" s="228" t="str">
        <f t="shared" si="100"/>
        <v/>
      </c>
    </row>
    <row r="699" spans="1:28" s="227" customFormat="1" ht="23.1" customHeight="1">
      <c r="A699" s="292"/>
      <c r="B699" s="182"/>
      <c r="C699" s="186"/>
      <c r="D699" s="230"/>
      <c r="E699" s="182"/>
      <c r="F699" s="182"/>
      <c r="G699" s="182"/>
      <c r="H699" s="183"/>
      <c r="I699" s="184"/>
      <c r="J699" s="184"/>
      <c r="K699" s="224"/>
      <c r="L699" s="224"/>
      <c r="M699" s="224"/>
      <c r="N699" s="224"/>
      <c r="O699" s="224"/>
      <c r="P699" s="185"/>
      <c r="Q699" s="225"/>
      <c r="R699" s="182" t="str">
        <f ca="1">IF(ISERROR($V699),"",OFFSET('Smelter Look-up'!$C$4,$V699-4,0)&amp;"")</f>
        <v/>
      </c>
      <c r="S699" s="181" t="str">
        <f t="shared" ref="S699"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si="102">IF(AND(C699="Smelter not listed",OR(LEN(D699)=0,LEN(E699)=0)),1,0)</f>
        <v>0</v>
      </c>
      <c r="AB699" s="228" t="str">
        <f t="shared" ref="AB699" si="103">B699&amp;C699</f>
        <v/>
      </c>
    </row>
    <row r="700" spans="1:28" s="227" customFormat="1" ht="23.1" customHeight="1">
      <c r="A700" s="292"/>
      <c r="B700" s="182"/>
      <c r="C700" s="186"/>
      <c r="D700" s="230"/>
      <c r="E700" s="182"/>
      <c r="F700" s="182"/>
      <c r="G700" s="182"/>
      <c r="H700" s="183"/>
      <c r="I700" s="184"/>
      <c r="J700" s="184"/>
      <c r="K700" s="224"/>
      <c r="L700" s="224"/>
      <c r="M700" s="224"/>
      <c r="N700" s="224"/>
      <c r="O700" s="224"/>
      <c r="P700" s="185"/>
      <c r="Q700" s="225"/>
      <c r="R700" s="182" t="str">
        <f ca="1">IF(ISERROR($V700),"",OFFSET('Smelter Look-up'!$C$4,$V700-4,0)&amp;"")</f>
        <v/>
      </c>
      <c r="S700" s="181" t="str">
        <f t="shared" ref="S700:S731" ca="1" si="104">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si="105">IF(AND(C700="Smelter not listed",OR(LEN(D700)=0,LEN(E700)=0)),1,0)</f>
        <v>0</v>
      </c>
      <c r="AB700" s="228" t="str">
        <f t="shared" ref="AB700:AB731" si="106">B700&amp;C700</f>
        <v/>
      </c>
    </row>
    <row r="701" spans="1:28" s="227" customFormat="1" ht="23.1" customHeight="1">
      <c r="A701" s="181"/>
      <c r="B701" s="182"/>
      <c r="C701" s="186"/>
      <c r="D701" s="230"/>
      <c r="E701" s="182"/>
      <c r="F701" s="182"/>
      <c r="G701" s="182"/>
      <c r="H701" s="183"/>
      <c r="I701" s="184"/>
      <c r="J701" s="184"/>
      <c r="K701" s="224"/>
      <c r="L701" s="224"/>
      <c r="M701" s="224"/>
      <c r="N701" s="224"/>
      <c r="O701" s="224"/>
      <c r="P701" s="185"/>
      <c r="Q701" s="225"/>
      <c r="R701" s="182" t="str">
        <f ca="1">IF(ISERROR($V701),"",OFFSET('Smelter Look-up'!$C$4,$V701-4,0)&amp;"")</f>
        <v/>
      </c>
      <c r="S701" s="181" t="str">
        <f t="shared" ca="1" si="10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si="105"/>
        <v>0</v>
      </c>
      <c r="AB701" s="228" t="str">
        <f t="shared" si="106"/>
        <v/>
      </c>
    </row>
    <row r="702" spans="1:28" s="227" customFormat="1" ht="23.1" customHeight="1">
      <c r="A702" s="181"/>
      <c r="B702" s="182"/>
      <c r="C702" s="186"/>
      <c r="D702" s="230"/>
      <c r="E702" s="182"/>
      <c r="F702" s="182"/>
      <c r="G702" s="182"/>
      <c r="H702" s="183"/>
      <c r="I702" s="184"/>
      <c r="J702" s="184"/>
      <c r="K702" s="224"/>
      <c r="L702" s="224"/>
      <c r="M702" s="224"/>
      <c r="N702" s="224"/>
      <c r="O702" s="224"/>
      <c r="P702" s="185"/>
      <c r="Q702" s="225"/>
      <c r="R702" s="182" t="str">
        <f ca="1">IF(ISERROR($V702),"",OFFSET('Smelter Look-up'!$C$4,$V702-4,0)&amp;"")</f>
        <v/>
      </c>
      <c r="S702" s="181" t="str">
        <f t="shared" ca="1" si="10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si="105"/>
        <v>0</v>
      </c>
      <c r="AB702" s="228" t="str">
        <f t="shared" si="106"/>
        <v/>
      </c>
    </row>
    <row r="703" spans="1:28" s="227" customFormat="1" ht="23.1" customHeight="1">
      <c r="A703" s="181"/>
      <c r="B703" s="182"/>
      <c r="C703" s="186"/>
      <c r="D703" s="230"/>
      <c r="E703" s="182"/>
      <c r="F703" s="182"/>
      <c r="G703" s="182"/>
      <c r="H703" s="183"/>
      <c r="I703" s="184"/>
      <c r="J703" s="184"/>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si="105"/>
        <v>0</v>
      </c>
      <c r="AB703" s="228" t="str">
        <f t="shared" si="106"/>
        <v/>
      </c>
    </row>
    <row r="704" spans="1:28" s="227" customFormat="1" ht="23.1" customHeight="1">
      <c r="A704" s="181"/>
      <c r="B704" s="182"/>
      <c r="C704" s="186"/>
      <c r="D704" s="230"/>
      <c r="E704" s="182"/>
      <c r="F704" s="182"/>
      <c r="G704" s="182"/>
      <c r="H704" s="183"/>
      <c r="I704" s="184"/>
      <c r="J704" s="184"/>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si="105"/>
        <v>0</v>
      </c>
      <c r="AB704" s="228" t="str">
        <f t="shared" si="106"/>
        <v/>
      </c>
    </row>
    <row r="705" spans="1:28" s="227" customFormat="1" ht="23.1" customHeight="1">
      <c r="A705" s="181"/>
      <c r="B705" s="182"/>
      <c r="C705" s="186"/>
      <c r="D705" s="230"/>
      <c r="E705" s="182"/>
      <c r="F705" s="182"/>
      <c r="G705" s="182"/>
      <c r="H705" s="183"/>
      <c r="I705" s="184"/>
      <c r="J705" s="184"/>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si="105"/>
        <v>0</v>
      </c>
      <c r="AB705" s="228" t="str">
        <f t="shared" si="106"/>
        <v/>
      </c>
    </row>
    <row r="706" spans="1:28" s="227" customFormat="1" ht="23.1" customHeight="1">
      <c r="A706" s="181"/>
      <c r="B706" s="182"/>
      <c r="C706" s="186"/>
      <c r="D706" s="230"/>
      <c r="E706" s="182"/>
      <c r="F706" s="182"/>
      <c r="G706" s="182"/>
      <c r="H706" s="183"/>
      <c r="I706" s="184"/>
      <c r="J706" s="184"/>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si="105"/>
        <v>0</v>
      </c>
      <c r="AB706" s="228" t="str">
        <f t="shared" si="106"/>
        <v/>
      </c>
    </row>
    <row r="707" spans="1:28" s="227" customFormat="1" ht="23.1" customHeight="1">
      <c r="A707" s="181"/>
      <c r="B707" s="182"/>
      <c r="C707" s="186"/>
      <c r="D707" s="230"/>
      <c r="E707" s="182"/>
      <c r="F707" s="182"/>
      <c r="G707" s="182"/>
      <c r="H707" s="183"/>
      <c r="I707" s="184"/>
      <c r="J707" s="184"/>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si="105"/>
        <v>0</v>
      </c>
      <c r="AB707" s="228" t="str">
        <f t="shared" si="106"/>
        <v/>
      </c>
    </row>
    <row r="708" spans="1:28" s="227" customFormat="1" ht="23.1" customHeight="1">
      <c r="A708" s="181"/>
      <c r="B708" s="182"/>
      <c r="C708" s="186"/>
      <c r="D708" s="230"/>
      <c r="E708" s="182"/>
      <c r="F708" s="182"/>
      <c r="G708" s="182"/>
      <c r="H708" s="183"/>
      <c r="I708" s="184"/>
      <c r="J708" s="184"/>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si="105"/>
        <v>0</v>
      </c>
      <c r="AB708" s="228" t="str">
        <f t="shared" si="106"/>
        <v/>
      </c>
    </row>
    <row r="709" spans="1:28" s="227" customFormat="1" ht="23.1" customHeight="1">
      <c r="A709" s="181"/>
      <c r="B709" s="182"/>
      <c r="C709" s="186"/>
      <c r="D709" s="230"/>
      <c r="E709" s="182"/>
      <c r="F709" s="182"/>
      <c r="G709" s="182"/>
      <c r="H709" s="183"/>
      <c r="I709" s="184"/>
      <c r="J709" s="184"/>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si="105"/>
        <v>0</v>
      </c>
      <c r="AB709" s="228" t="str">
        <f t="shared" si="106"/>
        <v/>
      </c>
    </row>
    <row r="710" spans="1:28" s="227" customFormat="1" ht="23.1" customHeight="1">
      <c r="A710" s="292"/>
      <c r="B710" s="182"/>
      <c r="C710" s="186"/>
      <c r="D710" s="230"/>
      <c r="E710" s="182"/>
      <c r="F710" s="182"/>
      <c r="G710" s="182"/>
      <c r="H710" s="183"/>
      <c r="I710" s="184"/>
      <c r="J710" s="184"/>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si="105"/>
        <v>0</v>
      </c>
      <c r="AB710" s="228" t="str">
        <f t="shared" si="106"/>
        <v/>
      </c>
    </row>
    <row r="711" spans="1:28" s="227" customFormat="1" ht="23.1" customHeight="1">
      <c r="A711" s="292"/>
      <c r="B711" s="182"/>
      <c r="C711" s="186"/>
      <c r="D711" s="230"/>
      <c r="E711" s="182"/>
      <c r="F711" s="182"/>
      <c r="G711" s="182"/>
      <c r="H711" s="183"/>
      <c r="I711" s="184"/>
      <c r="J711" s="184"/>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si="105"/>
        <v>0</v>
      </c>
      <c r="AB711" s="228" t="str">
        <f t="shared" si="106"/>
        <v/>
      </c>
    </row>
    <row r="712" spans="1:28" s="227" customFormat="1" ht="23.1" customHeight="1">
      <c r="A712" s="292"/>
      <c r="B712" s="182"/>
      <c r="C712" s="186"/>
      <c r="D712" s="230"/>
      <c r="E712" s="182"/>
      <c r="F712" s="182"/>
      <c r="G712" s="182"/>
      <c r="H712" s="183"/>
      <c r="I712" s="184"/>
      <c r="J712" s="184"/>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si="105"/>
        <v>0</v>
      </c>
      <c r="AB712" s="228" t="str">
        <f t="shared" si="106"/>
        <v/>
      </c>
    </row>
    <row r="713" spans="1:28" s="227" customFormat="1" ht="23.1" customHeight="1">
      <c r="A713" s="292"/>
      <c r="B713" s="182"/>
      <c r="C713" s="186"/>
      <c r="D713" s="230"/>
      <c r="E713" s="182"/>
      <c r="F713" s="182"/>
      <c r="G713" s="182"/>
      <c r="H713" s="183"/>
      <c r="I713" s="184"/>
      <c r="J713" s="184"/>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si="105"/>
        <v>0</v>
      </c>
      <c r="AB713" s="228" t="str">
        <f t="shared" si="106"/>
        <v/>
      </c>
    </row>
    <row r="714" spans="1:28" s="227" customFormat="1" ht="23.1" customHeight="1">
      <c r="A714" s="292"/>
      <c r="B714" s="182"/>
      <c r="C714" s="186"/>
      <c r="D714" s="230"/>
      <c r="E714" s="182"/>
      <c r="F714" s="182"/>
      <c r="G714" s="182"/>
      <c r="H714" s="183"/>
      <c r="I714" s="184"/>
      <c r="J714" s="184"/>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si="105"/>
        <v>0</v>
      </c>
      <c r="AB714" s="228" t="str">
        <f t="shared" si="106"/>
        <v/>
      </c>
    </row>
    <row r="715" spans="1:28" s="227" customFormat="1" ht="23.1" customHeight="1">
      <c r="A715" s="292"/>
      <c r="B715" s="182"/>
      <c r="C715" s="186"/>
      <c r="D715" s="230"/>
      <c r="E715" s="182"/>
      <c r="F715" s="182"/>
      <c r="G715" s="182"/>
      <c r="H715" s="183"/>
      <c r="I715" s="184"/>
      <c r="J715" s="184"/>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si="105"/>
        <v>0</v>
      </c>
      <c r="AB715" s="228" t="str">
        <f t="shared" si="106"/>
        <v/>
      </c>
    </row>
    <row r="716" spans="1:28" s="227" customFormat="1" ht="23.1" customHeight="1">
      <c r="A716" s="292"/>
      <c r="B716" s="182"/>
      <c r="C716" s="186"/>
      <c r="D716" s="230"/>
      <c r="E716" s="182"/>
      <c r="F716" s="182"/>
      <c r="G716" s="182"/>
      <c r="H716" s="183"/>
      <c r="I716" s="184"/>
      <c r="J716" s="184"/>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si="105"/>
        <v>0</v>
      </c>
      <c r="AB716" s="228" t="str">
        <f t="shared" si="106"/>
        <v/>
      </c>
    </row>
    <row r="717" spans="1:28" s="227" customFormat="1" ht="23.1" customHeight="1">
      <c r="A717" s="292"/>
      <c r="B717" s="182"/>
      <c r="C717" s="186"/>
      <c r="D717" s="230"/>
      <c r="E717" s="182"/>
      <c r="F717" s="182"/>
      <c r="G717" s="182"/>
      <c r="H717" s="183"/>
      <c r="I717" s="184"/>
      <c r="J717" s="184"/>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si="105"/>
        <v>0</v>
      </c>
      <c r="AB717" s="228" t="str">
        <f t="shared" si="106"/>
        <v/>
      </c>
    </row>
    <row r="718" spans="1:28" s="227" customFormat="1" ht="23.1" customHeight="1">
      <c r="A718" s="292"/>
      <c r="B718" s="182"/>
      <c r="C718" s="186"/>
      <c r="D718" s="230"/>
      <c r="E718" s="182"/>
      <c r="F718" s="182"/>
      <c r="G718" s="182"/>
      <c r="H718" s="183"/>
      <c r="I718" s="184"/>
      <c r="J718" s="184"/>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si="105"/>
        <v>0</v>
      </c>
      <c r="AB718" s="228" t="str">
        <f t="shared" si="106"/>
        <v/>
      </c>
    </row>
    <row r="719" spans="1:28" s="227" customFormat="1" ht="23.1" customHeight="1">
      <c r="A719" s="292"/>
      <c r="B719" s="182"/>
      <c r="C719" s="186"/>
      <c r="D719" s="230"/>
      <c r="E719" s="182"/>
      <c r="F719" s="182"/>
      <c r="G719" s="182"/>
      <c r="H719" s="183"/>
      <c r="I719" s="184"/>
      <c r="J719" s="184"/>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si="105"/>
        <v>0</v>
      </c>
      <c r="AB719" s="228" t="str">
        <f t="shared" si="106"/>
        <v/>
      </c>
    </row>
    <row r="720" spans="1:28" s="227" customFormat="1" ht="23.1" customHeight="1">
      <c r="A720" s="292"/>
      <c r="B720" s="182"/>
      <c r="C720" s="186"/>
      <c r="D720" s="230"/>
      <c r="E720" s="182"/>
      <c r="F720" s="182"/>
      <c r="G720" s="182"/>
      <c r="H720" s="183"/>
      <c r="I720" s="184"/>
      <c r="J720" s="184"/>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si="105"/>
        <v>0</v>
      </c>
      <c r="AB720" s="228" t="str">
        <f t="shared" si="106"/>
        <v/>
      </c>
    </row>
    <row r="721" spans="1:28" s="227" customFormat="1" ht="23.1" customHeight="1">
      <c r="A721" s="292"/>
      <c r="B721" s="182"/>
      <c r="C721" s="186"/>
      <c r="D721" s="230"/>
      <c r="E721" s="182"/>
      <c r="F721" s="182"/>
      <c r="G721" s="182"/>
      <c r="H721" s="183"/>
      <c r="I721" s="184"/>
      <c r="J721" s="184"/>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si="105"/>
        <v>0</v>
      </c>
      <c r="AB721" s="228" t="str">
        <f t="shared" si="106"/>
        <v/>
      </c>
    </row>
    <row r="722" spans="1:28" s="227" customFormat="1" ht="23.1" customHeight="1">
      <c r="A722" s="292"/>
      <c r="B722" s="182"/>
      <c r="C722" s="186"/>
      <c r="D722" s="230"/>
      <c r="E722" s="182"/>
      <c r="F722" s="182"/>
      <c r="G722" s="182"/>
      <c r="H722" s="183"/>
      <c r="I722" s="184"/>
      <c r="J722" s="184"/>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si="105"/>
        <v>0</v>
      </c>
      <c r="AB722" s="228" t="str">
        <f t="shared" si="106"/>
        <v/>
      </c>
    </row>
    <row r="723" spans="1:28" s="227" customFormat="1" ht="23.1" customHeight="1">
      <c r="A723" s="181"/>
      <c r="B723" s="182"/>
      <c r="C723" s="186"/>
      <c r="D723" s="230"/>
      <c r="E723" s="182"/>
      <c r="F723" s="182"/>
      <c r="G723" s="182"/>
      <c r="H723" s="183"/>
      <c r="I723" s="184"/>
      <c r="J723" s="184"/>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si="105"/>
        <v>0</v>
      </c>
      <c r="AB723" s="228" t="str">
        <f t="shared" si="106"/>
        <v/>
      </c>
    </row>
    <row r="724" spans="1:28" s="227" customFormat="1" ht="23.1" customHeight="1">
      <c r="A724" s="181"/>
      <c r="B724" s="182"/>
      <c r="C724" s="186"/>
      <c r="D724" s="230"/>
      <c r="E724" s="182"/>
      <c r="F724" s="182"/>
      <c r="G724" s="182"/>
      <c r="H724" s="183"/>
      <c r="I724" s="184"/>
      <c r="J724" s="184"/>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si="105"/>
        <v>0</v>
      </c>
      <c r="AB724" s="228" t="str">
        <f t="shared" si="106"/>
        <v/>
      </c>
    </row>
    <row r="725" spans="1:28" s="227" customFormat="1" ht="23.1" customHeight="1">
      <c r="A725" s="181"/>
      <c r="B725" s="182"/>
      <c r="C725" s="186"/>
      <c r="D725" s="230"/>
      <c r="E725" s="182"/>
      <c r="F725" s="182"/>
      <c r="G725" s="182"/>
      <c r="H725" s="183"/>
      <c r="I725" s="184"/>
      <c r="J725" s="184"/>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si="105"/>
        <v>0</v>
      </c>
      <c r="AB725" s="228" t="str">
        <f t="shared" si="106"/>
        <v/>
      </c>
    </row>
    <row r="726" spans="1:28" s="227" customFormat="1" ht="23.1" customHeight="1">
      <c r="A726" s="181"/>
      <c r="B726" s="182"/>
      <c r="C726" s="186"/>
      <c r="D726" s="230"/>
      <c r="E726" s="182"/>
      <c r="F726" s="182"/>
      <c r="G726" s="182"/>
      <c r="H726" s="183"/>
      <c r="I726" s="184"/>
      <c r="J726" s="184"/>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si="105"/>
        <v>0</v>
      </c>
      <c r="AB726" s="228" t="str">
        <f t="shared" si="106"/>
        <v/>
      </c>
    </row>
    <row r="727" spans="1:28" s="227" customFormat="1" ht="23.1" customHeight="1">
      <c r="A727" s="181"/>
      <c r="B727" s="182"/>
      <c r="C727" s="186"/>
      <c r="D727" s="230"/>
      <c r="E727" s="182"/>
      <c r="F727" s="182"/>
      <c r="G727" s="182"/>
      <c r="H727" s="183"/>
      <c r="I727" s="184"/>
      <c r="J727" s="184"/>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si="105"/>
        <v>0</v>
      </c>
      <c r="AB727" s="228" t="str">
        <f t="shared" si="106"/>
        <v/>
      </c>
    </row>
    <row r="728" spans="1:28" s="227" customFormat="1" ht="23.1" customHeight="1">
      <c r="A728" s="181"/>
      <c r="B728" s="182"/>
      <c r="C728" s="186"/>
      <c r="D728" s="230"/>
      <c r="E728" s="182"/>
      <c r="F728" s="182"/>
      <c r="G728" s="182"/>
      <c r="H728" s="183"/>
      <c r="I728" s="184"/>
      <c r="J728" s="184"/>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si="105"/>
        <v>0</v>
      </c>
      <c r="AB728" s="228" t="str">
        <f t="shared" si="106"/>
        <v/>
      </c>
    </row>
    <row r="729" spans="1:28" s="227" customFormat="1" ht="23.1" customHeight="1">
      <c r="A729" s="181"/>
      <c r="B729" s="182"/>
      <c r="C729" s="186"/>
      <c r="D729" s="230"/>
      <c r="E729" s="182"/>
      <c r="F729" s="182"/>
      <c r="G729" s="182"/>
      <c r="H729" s="183"/>
      <c r="I729" s="184"/>
      <c r="J729" s="184"/>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si="105"/>
        <v>0</v>
      </c>
      <c r="AB729" s="228" t="str">
        <f t="shared" si="106"/>
        <v/>
      </c>
    </row>
    <row r="730" spans="1:28" s="227" customFormat="1" ht="23.1" customHeight="1">
      <c r="A730" s="181"/>
      <c r="B730" s="182"/>
      <c r="C730" s="186"/>
      <c r="D730" s="230"/>
      <c r="E730" s="182"/>
      <c r="F730" s="182"/>
      <c r="G730" s="182"/>
      <c r="H730" s="183"/>
      <c r="I730" s="184"/>
      <c r="J730" s="184"/>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si="105"/>
        <v>0</v>
      </c>
      <c r="AB730" s="228" t="str">
        <f t="shared" si="106"/>
        <v/>
      </c>
    </row>
    <row r="731" spans="1:28" s="227" customFormat="1" ht="23.1" customHeight="1">
      <c r="A731" s="181"/>
      <c r="B731" s="182"/>
      <c r="C731" s="186"/>
      <c r="D731" s="230"/>
      <c r="E731" s="182"/>
      <c r="F731" s="182"/>
      <c r="G731" s="182"/>
      <c r="H731" s="183"/>
      <c r="I731" s="184"/>
      <c r="J731" s="184"/>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si="105"/>
        <v>0</v>
      </c>
      <c r="AB731" s="228" t="str">
        <f t="shared" si="106"/>
        <v/>
      </c>
    </row>
    <row r="732" spans="1:28" s="227" customFormat="1" ht="23.1" customHeight="1">
      <c r="A732" s="181"/>
      <c r="B732" s="182"/>
      <c r="C732" s="186"/>
      <c r="D732" s="230"/>
      <c r="E732" s="182"/>
      <c r="F732" s="182"/>
      <c r="G732" s="182"/>
      <c r="H732" s="183"/>
      <c r="I732" s="184"/>
      <c r="J732" s="184"/>
      <c r="K732" s="224"/>
      <c r="L732" s="224"/>
      <c r="M732" s="224"/>
      <c r="N732" s="224"/>
      <c r="O732" s="224"/>
      <c r="P732" s="185"/>
      <c r="Q732" s="225"/>
      <c r="R732" s="182" t="str">
        <f ca="1">IF(ISERROR($V732),"",OFFSET('Smelter Look-up'!$C$4,$V732-4,0)&amp;"")</f>
        <v/>
      </c>
      <c r="S732" s="181" t="str">
        <f t="shared" ref="S732:S762" ca="1" si="107">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si="108">IF(AND(C732="Smelter not listed",OR(LEN(D732)=0,LEN(E732)=0)),1,0)</f>
        <v>0</v>
      </c>
      <c r="AB732" s="228" t="str">
        <f t="shared" ref="AB732:AB762" si="109">B732&amp;C732</f>
        <v/>
      </c>
    </row>
    <row r="733" spans="1:28" s="227" customFormat="1" ht="23.1" customHeight="1">
      <c r="A733" s="181"/>
      <c r="B733" s="182"/>
      <c r="C733" s="186"/>
      <c r="D733" s="230"/>
      <c r="E733" s="182"/>
      <c r="F733" s="182"/>
      <c r="G733" s="182"/>
      <c r="H733" s="183"/>
      <c r="I733" s="184"/>
      <c r="J733" s="184"/>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si="108"/>
        <v>0</v>
      </c>
      <c r="AB733" s="228" t="str">
        <f t="shared" si="109"/>
        <v/>
      </c>
    </row>
    <row r="734" spans="1:28" s="227" customFormat="1" ht="23.1" customHeight="1">
      <c r="A734" s="181"/>
      <c r="B734" s="182"/>
      <c r="C734" s="186"/>
      <c r="D734" s="230"/>
      <c r="E734" s="182"/>
      <c r="F734" s="182"/>
      <c r="G734" s="182"/>
      <c r="H734" s="183"/>
      <c r="I734" s="184"/>
      <c r="J734" s="184"/>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si="108"/>
        <v>0</v>
      </c>
      <c r="AB734" s="228" t="str">
        <f t="shared" si="109"/>
        <v/>
      </c>
    </row>
    <row r="735" spans="1:28" s="227" customFormat="1" ht="23.1" customHeight="1">
      <c r="A735" s="181"/>
      <c r="B735" s="182"/>
      <c r="C735" s="186"/>
      <c r="D735" s="230"/>
      <c r="E735" s="182"/>
      <c r="F735" s="182"/>
      <c r="G735" s="182"/>
      <c r="H735" s="183"/>
      <c r="I735" s="184"/>
      <c r="J735" s="184"/>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si="108"/>
        <v>0</v>
      </c>
      <c r="AB735" s="228" t="str">
        <f t="shared" si="109"/>
        <v/>
      </c>
    </row>
    <row r="736" spans="1:28" s="227" customFormat="1" ht="23.1" customHeight="1">
      <c r="A736" s="181"/>
      <c r="B736" s="182"/>
      <c r="C736" s="186"/>
      <c r="D736" s="230"/>
      <c r="E736" s="182"/>
      <c r="F736" s="182"/>
      <c r="G736" s="182"/>
      <c r="H736" s="183"/>
      <c r="I736" s="184"/>
      <c r="J736" s="184"/>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si="108"/>
        <v>0</v>
      </c>
      <c r="AB736" s="228" t="str">
        <f t="shared" si="109"/>
        <v/>
      </c>
    </row>
    <row r="737" spans="1:28" s="227" customFormat="1" ht="23.1" customHeight="1">
      <c r="A737" s="181"/>
      <c r="B737" s="182"/>
      <c r="C737" s="186"/>
      <c r="D737" s="230"/>
      <c r="E737" s="182"/>
      <c r="F737" s="182"/>
      <c r="G737" s="182"/>
      <c r="H737" s="183"/>
      <c r="I737" s="184"/>
      <c r="J737" s="184"/>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si="108"/>
        <v>0</v>
      </c>
      <c r="AB737" s="228" t="str">
        <f t="shared" si="109"/>
        <v/>
      </c>
    </row>
    <row r="738" spans="1:28" s="227" customFormat="1" ht="23.1" customHeight="1">
      <c r="A738" s="181"/>
      <c r="B738" s="182"/>
      <c r="C738" s="186"/>
      <c r="D738" s="230"/>
      <c r="E738" s="182"/>
      <c r="F738" s="182"/>
      <c r="G738" s="182"/>
      <c r="H738" s="183"/>
      <c r="I738" s="184"/>
      <c r="J738" s="184"/>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si="108"/>
        <v>0</v>
      </c>
      <c r="AB738" s="228" t="str">
        <f t="shared" si="109"/>
        <v/>
      </c>
    </row>
    <row r="739" spans="1:28" s="227" customFormat="1" ht="23.1" customHeight="1">
      <c r="A739" s="181"/>
      <c r="B739" s="182"/>
      <c r="C739" s="186"/>
      <c r="D739" s="230"/>
      <c r="E739" s="182"/>
      <c r="F739" s="182"/>
      <c r="G739" s="182"/>
      <c r="H739" s="183"/>
      <c r="I739" s="184"/>
      <c r="J739" s="184"/>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si="108"/>
        <v>0</v>
      </c>
      <c r="AB739" s="228" t="str">
        <f t="shared" si="109"/>
        <v/>
      </c>
    </row>
    <row r="740" spans="1:28" s="227" customFormat="1" ht="23.1" customHeight="1">
      <c r="A740" s="181"/>
      <c r="B740" s="182"/>
      <c r="C740" s="186"/>
      <c r="D740" s="230"/>
      <c r="E740" s="182"/>
      <c r="F740" s="182"/>
      <c r="G740" s="182"/>
      <c r="H740" s="183"/>
      <c r="I740" s="184"/>
      <c r="J740" s="184"/>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si="108"/>
        <v>0</v>
      </c>
      <c r="AB740" s="228" t="str">
        <f t="shared" si="109"/>
        <v/>
      </c>
    </row>
    <row r="741" spans="1:28" s="227" customFormat="1" ht="23.1" customHeight="1">
      <c r="A741" s="181"/>
      <c r="B741" s="182"/>
      <c r="C741" s="186"/>
      <c r="D741" s="230"/>
      <c r="E741" s="182"/>
      <c r="F741" s="182"/>
      <c r="G741" s="182"/>
      <c r="H741" s="183"/>
      <c r="I741" s="184"/>
      <c r="J741" s="184"/>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si="108"/>
        <v>0</v>
      </c>
      <c r="AB741" s="228" t="str">
        <f t="shared" si="109"/>
        <v/>
      </c>
    </row>
    <row r="742" spans="1:28" s="227" customFormat="1" ht="23.1" customHeight="1">
      <c r="A742" s="181"/>
      <c r="B742" s="182"/>
      <c r="C742" s="186"/>
      <c r="D742" s="230"/>
      <c r="E742" s="182"/>
      <c r="F742" s="182"/>
      <c r="G742" s="182"/>
      <c r="H742" s="183"/>
      <c r="I742" s="184"/>
      <c r="J742" s="184"/>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si="108"/>
        <v>0</v>
      </c>
      <c r="AB742" s="228" t="str">
        <f t="shared" si="109"/>
        <v/>
      </c>
    </row>
    <row r="743" spans="1:28" s="227" customFormat="1" ht="23.1" customHeight="1">
      <c r="A743" s="181"/>
      <c r="B743" s="182"/>
      <c r="C743" s="186"/>
      <c r="D743" s="230"/>
      <c r="E743" s="182"/>
      <c r="F743" s="182"/>
      <c r="G743" s="182"/>
      <c r="H743" s="183"/>
      <c r="I743" s="184"/>
      <c r="J743" s="184"/>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si="108"/>
        <v>0</v>
      </c>
      <c r="AB743" s="228" t="str">
        <f t="shared" si="109"/>
        <v/>
      </c>
    </row>
    <row r="744" spans="1:28" s="227" customFormat="1" ht="23.1" customHeight="1">
      <c r="A744" s="181"/>
      <c r="B744" s="182"/>
      <c r="C744" s="186"/>
      <c r="D744" s="230"/>
      <c r="E744" s="182"/>
      <c r="F744" s="182"/>
      <c r="G744" s="182"/>
      <c r="H744" s="183"/>
      <c r="I744" s="184"/>
      <c r="J744" s="184"/>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si="108"/>
        <v>0</v>
      </c>
      <c r="AB744" s="228" t="str">
        <f t="shared" si="109"/>
        <v/>
      </c>
    </row>
    <row r="745" spans="1:28" s="227" customFormat="1" ht="23.1" customHeight="1">
      <c r="A745" s="181"/>
      <c r="B745" s="182"/>
      <c r="C745" s="186"/>
      <c r="D745" s="230"/>
      <c r="E745" s="182"/>
      <c r="F745" s="182"/>
      <c r="G745" s="182"/>
      <c r="H745" s="183"/>
      <c r="I745" s="184"/>
      <c r="J745" s="184"/>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si="108"/>
        <v>0</v>
      </c>
      <c r="AB745" s="228" t="str">
        <f t="shared" si="109"/>
        <v/>
      </c>
    </row>
    <row r="746" spans="1:28" s="227" customFormat="1" ht="23.1" customHeight="1">
      <c r="A746" s="181"/>
      <c r="B746" s="182"/>
      <c r="C746" s="186"/>
      <c r="D746" s="230"/>
      <c r="E746" s="182"/>
      <c r="F746" s="182"/>
      <c r="G746" s="182"/>
      <c r="H746" s="183"/>
      <c r="I746" s="184"/>
      <c r="J746" s="184"/>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si="108"/>
        <v>0</v>
      </c>
      <c r="AB746" s="228" t="str">
        <f t="shared" si="109"/>
        <v/>
      </c>
    </row>
    <row r="747" spans="1:28" s="227" customFormat="1" ht="23.1" customHeight="1">
      <c r="A747" s="181"/>
      <c r="B747" s="182"/>
      <c r="C747" s="186"/>
      <c r="D747" s="230"/>
      <c r="E747" s="182"/>
      <c r="F747" s="182"/>
      <c r="G747" s="182"/>
      <c r="H747" s="183"/>
      <c r="I747" s="184"/>
      <c r="J747" s="184"/>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si="108"/>
        <v>0</v>
      </c>
      <c r="AB747" s="228" t="str">
        <f t="shared" si="109"/>
        <v/>
      </c>
    </row>
    <row r="748" spans="1:28" s="227" customFormat="1" ht="23.1" customHeight="1">
      <c r="A748" s="181"/>
      <c r="B748" s="182"/>
      <c r="C748" s="186"/>
      <c r="D748" s="230"/>
      <c r="E748" s="182"/>
      <c r="F748" s="182"/>
      <c r="G748" s="182"/>
      <c r="H748" s="183"/>
      <c r="I748" s="184"/>
      <c r="J748" s="184"/>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si="108"/>
        <v>0</v>
      </c>
      <c r="AB748" s="228" t="str">
        <f t="shared" si="109"/>
        <v/>
      </c>
    </row>
    <row r="749" spans="1:28" s="227" customFormat="1" ht="23.1" customHeight="1">
      <c r="A749" s="181"/>
      <c r="B749" s="182"/>
      <c r="C749" s="186"/>
      <c r="D749" s="230"/>
      <c r="E749" s="182"/>
      <c r="F749" s="182"/>
      <c r="G749" s="182"/>
      <c r="H749" s="183"/>
      <c r="I749" s="184"/>
      <c r="J749" s="184"/>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si="108"/>
        <v>0</v>
      </c>
      <c r="AB749" s="228" t="str">
        <f t="shared" si="109"/>
        <v/>
      </c>
    </row>
    <row r="750" spans="1:28" s="227" customFormat="1" ht="23.1" customHeight="1">
      <c r="A750" s="181"/>
      <c r="B750" s="182"/>
      <c r="C750" s="186"/>
      <c r="D750" s="230"/>
      <c r="E750" s="182"/>
      <c r="F750" s="182"/>
      <c r="G750" s="182"/>
      <c r="H750" s="183"/>
      <c r="I750" s="184"/>
      <c r="J750" s="184"/>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si="108"/>
        <v>0</v>
      </c>
      <c r="AB750" s="228" t="str">
        <f t="shared" si="109"/>
        <v/>
      </c>
    </row>
    <row r="751" spans="1:28" s="227" customFormat="1" ht="23.1" customHeight="1">
      <c r="A751" s="181"/>
      <c r="B751" s="182"/>
      <c r="C751" s="186"/>
      <c r="D751" s="230"/>
      <c r="E751" s="182"/>
      <c r="F751" s="182"/>
      <c r="G751" s="182"/>
      <c r="H751" s="183"/>
      <c r="I751" s="184"/>
      <c r="J751" s="184"/>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si="108"/>
        <v>0</v>
      </c>
      <c r="AB751" s="228" t="str">
        <f t="shared" si="109"/>
        <v/>
      </c>
    </row>
    <row r="752" spans="1:28" s="227" customFormat="1" ht="23.1" customHeight="1">
      <c r="A752" s="181"/>
      <c r="B752" s="182"/>
      <c r="C752" s="186"/>
      <c r="D752" s="230"/>
      <c r="E752" s="182"/>
      <c r="F752" s="182"/>
      <c r="G752" s="182"/>
      <c r="H752" s="183"/>
      <c r="I752" s="184"/>
      <c r="J752" s="184"/>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si="108"/>
        <v>0</v>
      </c>
      <c r="AB752" s="228" t="str">
        <f t="shared" si="109"/>
        <v/>
      </c>
    </row>
    <row r="753" spans="1:28" s="227" customFormat="1" ht="23.1" customHeight="1">
      <c r="A753" s="181"/>
      <c r="B753" s="182"/>
      <c r="C753" s="186"/>
      <c r="D753" s="230"/>
      <c r="E753" s="182"/>
      <c r="F753" s="182"/>
      <c r="G753" s="182"/>
      <c r="H753" s="183"/>
      <c r="I753" s="184"/>
      <c r="J753" s="184"/>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si="108"/>
        <v>0</v>
      </c>
      <c r="AB753" s="228" t="str">
        <f t="shared" si="109"/>
        <v/>
      </c>
    </row>
    <row r="754" spans="1:28" s="227" customFormat="1" ht="23.1" customHeight="1">
      <c r="A754" s="181"/>
      <c r="B754" s="182"/>
      <c r="C754" s="186"/>
      <c r="D754" s="230"/>
      <c r="E754" s="182"/>
      <c r="F754" s="182"/>
      <c r="G754" s="182"/>
      <c r="H754" s="183"/>
      <c r="I754" s="184"/>
      <c r="J754" s="184"/>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si="108"/>
        <v>0</v>
      </c>
      <c r="AB754" s="228" t="str">
        <f t="shared" si="109"/>
        <v/>
      </c>
    </row>
    <row r="755" spans="1:28" s="227" customFormat="1" ht="23.1" customHeight="1">
      <c r="A755" s="181"/>
      <c r="B755" s="182"/>
      <c r="C755" s="186"/>
      <c r="D755" s="230"/>
      <c r="E755" s="182"/>
      <c r="F755" s="182"/>
      <c r="G755" s="182"/>
      <c r="H755" s="183"/>
      <c r="I755" s="184"/>
      <c r="J755" s="184"/>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si="108"/>
        <v>0</v>
      </c>
      <c r="AB755" s="228" t="str">
        <f t="shared" si="109"/>
        <v/>
      </c>
    </row>
    <row r="756" spans="1:28" s="227" customFormat="1" ht="23.1" customHeight="1">
      <c r="A756" s="181"/>
      <c r="B756" s="182"/>
      <c r="C756" s="186"/>
      <c r="D756" s="230"/>
      <c r="E756" s="182"/>
      <c r="F756" s="182"/>
      <c r="G756" s="182"/>
      <c r="H756" s="183"/>
      <c r="I756" s="184"/>
      <c r="J756" s="184"/>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si="108"/>
        <v>0</v>
      </c>
      <c r="AB756" s="228" t="str">
        <f t="shared" si="109"/>
        <v/>
      </c>
    </row>
    <row r="757" spans="1:28" s="227" customFormat="1" ht="23.1" customHeight="1">
      <c r="A757" s="181"/>
      <c r="B757" s="182"/>
      <c r="C757" s="186"/>
      <c r="D757" s="230"/>
      <c r="E757" s="182"/>
      <c r="F757" s="182"/>
      <c r="G757" s="182"/>
      <c r="H757" s="183"/>
      <c r="I757" s="184"/>
      <c r="J757" s="184"/>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si="108"/>
        <v>0</v>
      </c>
      <c r="AB757" s="228" t="str">
        <f t="shared" si="109"/>
        <v/>
      </c>
    </row>
    <row r="758" spans="1:28" s="227" customFormat="1" ht="23.1" customHeight="1">
      <c r="A758" s="181"/>
      <c r="B758" s="182"/>
      <c r="C758" s="186"/>
      <c r="D758" s="230"/>
      <c r="E758" s="182"/>
      <c r="F758" s="182"/>
      <c r="G758" s="182"/>
      <c r="H758" s="183"/>
      <c r="I758" s="184"/>
      <c r="J758" s="184"/>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si="108"/>
        <v>0</v>
      </c>
      <c r="AB758" s="228" t="str">
        <f t="shared" si="109"/>
        <v/>
      </c>
    </row>
    <row r="759" spans="1:28" s="227" customFormat="1" ht="23.1" customHeight="1">
      <c r="A759" s="181"/>
      <c r="B759" s="182"/>
      <c r="C759" s="186"/>
      <c r="D759" s="230"/>
      <c r="E759" s="182"/>
      <c r="F759" s="182"/>
      <c r="G759" s="182"/>
      <c r="H759" s="183"/>
      <c r="I759" s="184"/>
      <c r="J759" s="184"/>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si="108"/>
        <v>0</v>
      </c>
      <c r="AB759" s="228" t="str">
        <f t="shared" si="109"/>
        <v/>
      </c>
    </row>
    <row r="760" spans="1:28" s="227" customFormat="1" ht="23.1" customHeight="1">
      <c r="A760" s="181"/>
      <c r="B760" s="182"/>
      <c r="C760" s="186"/>
      <c r="D760" s="230"/>
      <c r="E760" s="182"/>
      <c r="F760" s="182"/>
      <c r="G760" s="182"/>
      <c r="H760" s="183"/>
      <c r="I760" s="184"/>
      <c r="J760" s="184"/>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si="108"/>
        <v>0</v>
      </c>
      <c r="AB760" s="228" t="str">
        <f t="shared" si="109"/>
        <v/>
      </c>
    </row>
    <row r="761" spans="1:28" s="227" customFormat="1" ht="23.1" customHeight="1">
      <c r="A761" s="181"/>
      <c r="B761" s="182"/>
      <c r="C761" s="186"/>
      <c r="D761" s="230"/>
      <c r="E761" s="182"/>
      <c r="F761" s="182"/>
      <c r="G761" s="182"/>
      <c r="H761" s="183"/>
      <c r="I761" s="184"/>
      <c r="J761" s="184"/>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si="108"/>
        <v>0</v>
      </c>
      <c r="AB761" s="228" t="str">
        <f t="shared" si="109"/>
        <v/>
      </c>
    </row>
    <row r="762" spans="1:28" s="227" customFormat="1" ht="23.1" customHeight="1">
      <c r="A762" s="181"/>
      <c r="B762" s="182"/>
      <c r="C762" s="186"/>
      <c r="D762" s="230"/>
      <c r="E762" s="182"/>
      <c r="F762" s="182"/>
      <c r="G762" s="182"/>
      <c r="H762" s="183"/>
      <c r="I762" s="184"/>
      <c r="J762" s="184"/>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si="108"/>
        <v>0</v>
      </c>
      <c r="AB762" s="228" t="str">
        <f t="shared" si="109"/>
        <v/>
      </c>
    </row>
    <row r="763" spans="1:28" s="227" customFormat="1" ht="23.1" customHeight="1">
      <c r="A763" s="181"/>
      <c r="B763" s="182"/>
      <c r="C763" s="186"/>
      <c r="D763" s="230"/>
      <c r="E763" s="182"/>
      <c r="F763" s="182"/>
      <c r="G763" s="182"/>
      <c r="H763" s="183"/>
      <c r="I763" s="184"/>
      <c r="J763" s="184"/>
      <c r="K763" s="224"/>
      <c r="L763" s="224"/>
      <c r="M763" s="224"/>
      <c r="N763" s="224"/>
      <c r="O763" s="224"/>
      <c r="P763" s="185"/>
      <c r="Q763" s="225"/>
      <c r="R763" s="182" t="str">
        <f ca="1">IF(ISERROR($V763),"",OFFSET('Smelter Look-up'!$C$4,$V763-4,0)&amp;"")</f>
        <v/>
      </c>
      <c r="S763" s="181" t="str">
        <f t="shared" ref="S763"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si="111">IF(AND(C763="Smelter not listed",OR(LEN(D763)=0,LEN(E763)=0)),1,0)</f>
        <v>0</v>
      </c>
      <c r="AB763" s="228" t="str">
        <f t="shared" ref="AB763" si="112">B763&amp;C763</f>
        <v/>
      </c>
    </row>
    <row r="764" spans="1:28" s="227" customFormat="1" ht="23.1" customHeight="1">
      <c r="A764" s="181"/>
      <c r="B764" s="182"/>
      <c r="C764" s="186"/>
      <c r="D764" s="230"/>
      <c r="E764" s="182"/>
      <c r="F764" s="182"/>
      <c r="G764" s="182"/>
      <c r="H764" s="183"/>
      <c r="I764" s="184"/>
      <c r="J764" s="184"/>
      <c r="K764" s="224"/>
      <c r="L764" s="224"/>
      <c r="M764" s="224"/>
      <c r="N764" s="224"/>
      <c r="O764" s="224"/>
      <c r="P764" s="185"/>
      <c r="Q764" s="225"/>
      <c r="R764" s="182" t="str">
        <f ca="1">IF(ISERROR($V764),"",OFFSET('Smelter Look-up'!$C$4,$V764-4,0)&amp;"")</f>
        <v/>
      </c>
      <c r="S764" s="181" t="str">
        <f t="shared" ref="S764:S795" ca="1" si="113">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si="114">IF(AND(C764="Smelter not listed",OR(LEN(D764)=0,LEN(E764)=0)),1,0)</f>
        <v>0</v>
      </c>
      <c r="AB764" s="228" t="str">
        <f t="shared" ref="AB764:AB795" si="115">B764&amp;C764</f>
        <v/>
      </c>
    </row>
    <row r="765" spans="1:28" s="227" customFormat="1" ht="23.1" customHeight="1">
      <c r="A765" s="181"/>
      <c r="B765" s="182"/>
      <c r="C765" s="186"/>
      <c r="D765" s="230"/>
      <c r="E765" s="182"/>
      <c r="F765" s="182"/>
      <c r="G765" s="182"/>
      <c r="H765" s="183"/>
      <c r="I765" s="184"/>
      <c r="J765" s="184"/>
      <c r="K765" s="224"/>
      <c r="L765" s="224"/>
      <c r="M765" s="224"/>
      <c r="N765" s="224"/>
      <c r="O765" s="224"/>
      <c r="P765" s="185"/>
      <c r="Q765" s="225"/>
      <c r="R765" s="182" t="str">
        <f ca="1">IF(ISERROR($V765),"",OFFSET('Smelter Look-up'!$C$4,$V765-4,0)&amp;"")</f>
        <v/>
      </c>
      <c r="S765" s="181" t="str">
        <f t="shared" ca="1" si="11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si="114"/>
        <v>0</v>
      </c>
      <c r="AB765" s="228" t="str">
        <f t="shared" si="115"/>
        <v/>
      </c>
    </row>
    <row r="766" spans="1:28" s="227" customFormat="1" ht="23.1" customHeight="1">
      <c r="A766" s="181"/>
      <c r="B766" s="182"/>
      <c r="C766" s="186"/>
      <c r="D766" s="230"/>
      <c r="E766" s="182"/>
      <c r="F766" s="182"/>
      <c r="G766" s="182"/>
      <c r="H766" s="183"/>
      <c r="I766" s="184"/>
      <c r="J766" s="184"/>
      <c r="K766" s="224"/>
      <c r="L766" s="224"/>
      <c r="M766" s="224"/>
      <c r="N766" s="224"/>
      <c r="O766" s="224"/>
      <c r="P766" s="185"/>
      <c r="Q766" s="225"/>
      <c r="R766" s="182" t="str">
        <f ca="1">IF(ISERROR($V766),"",OFFSET('Smelter Look-up'!$C$4,$V766-4,0)&amp;"")</f>
        <v/>
      </c>
      <c r="S766" s="181" t="str">
        <f t="shared" ca="1" si="11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si="114"/>
        <v>0</v>
      </c>
      <c r="AB766" s="228" t="str">
        <f t="shared" si="115"/>
        <v/>
      </c>
    </row>
    <row r="767" spans="1:28" s="227" customFormat="1" ht="23.1" customHeight="1">
      <c r="A767" s="181"/>
      <c r="B767" s="182"/>
      <c r="C767" s="186"/>
      <c r="D767" s="230"/>
      <c r="E767" s="182"/>
      <c r="F767" s="182"/>
      <c r="G767" s="182"/>
      <c r="H767" s="183"/>
      <c r="I767" s="184"/>
      <c r="J767" s="184"/>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si="114"/>
        <v>0</v>
      </c>
      <c r="AB767" s="228" t="str">
        <f t="shared" si="115"/>
        <v/>
      </c>
    </row>
    <row r="768" spans="1:28" s="227" customFormat="1" ht="23.1" customHeight="1">
      <c r="A768" s="181"/>
      <c r="B768" s="182"/>
      <c r="C768" s="186"/>
      <c r="D768" s="230"/>
      <c r="E768" s="182"/>
      <c r="F768" s="182"/>
      <c r="G768" s="182"/>
      <c r="H768" s="183"/>
      <c r="I768" s="184"/>
      <c r="J768" s="184"/>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si="114"/>
        <v>0</v>
      </c>
      <c r="AB768" s="228" t="str">
        <f t="shared" si="115"/>
        <v/>
      </c>
    </row>
    <row r="769" spans="1:28" s="227" customFormat="1" ht="23.1" customHeight="1">
      <c r="A769" s="181"/>
      <c r="B769" s="182"/>
      <c r="C769" s="186"/>
      <c r="D769" s="230"/>
      <c r="E769" s="182"/>
      <c r="F769" s="182"/>
      <c r="G769" s="182"/>
      <c r="H769" s="183"/>
      <c r="I769" s="184"/>
      <c r="J769" s="184"/>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si="114"/>
        <v>0</v>
      </c>
      <c r="AB769" s="228" t="str">
        <f t="shared" si="115"/>
        <v/>
      </c>
    </row>
    <row r="770" spans="1:28" s="227" customFormat="1" ht="23.1" customHeight="1">
      <c r="A770" s="181"/>
      <c r="B770" s="182"/>
      <c r="C770" s="186"/>
      <c r="D770" s="230"/>
      <c r="E770" s="182"/>
      <c r="F770" s="182"/>
      <c r="G770" s="182"/>
      <c r="H770" s="183"/>
      <c r="I770" s="184"/>
      <c r="J770" s="184"/>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si="114"/>
        <v>0</v>
      </c>
      <c r="AB770" s="228" t="str">
        <f t="shared" si="115"/>
        <v/>
      </c>
    </row>
    <row r="771" spans="1:28" s="227" customFormat="1" ht="23.1" customHeight="1">
      <c r="A771" s="181"/>
      <c r="B771" s="182"/>
      <c r="C771" s="186"/>
      <c r="D771" s="230"/>
      <c r="E771" s="182"/>
      <c r="F771" s="182"/>
      <c r="G771" s="182"/>
      <c r="H771" s="183"/>
      <c r="I771" s="184"/>
      <c r="J771" s="184"/>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si="114"/>
        <v>0</v>
      </c>
      <c r="AB771" s="228" t="str">
        <f t="shared" si="115"/>
        <v/>
      </c>
    </row>
    <row r="772" spans="1:28" s="227" customFormat="1" ht="23.1" customHeight="1">
      <c r="A772" s="181"/>
      <c r="B772" s="182"/>
      <c r="C772" s="186"/>
      <c r="D772" s="230"/>
      <c r="E772" s="182"/>
      <c r="F772" s="182"/>
      <c r="G772" s="182"/>
      <c r="H772" s="183"/>
      <c r="I772" s="184"/>
      <c r="J772" s="184"/>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si="114"/>
        <v>0</v>
      </c>
      <c r="AB772" s="228" t="str">
        <f t="shared" si="115"/>
        <v/>
      </c>
    </row>
    <row r="773" spans="1:28" s="227" customFormat="1" ht="23.1" customHeight="1">
      <c r="A773" s="181"/>
      <c r="B773" s="182"/>
      <c r="C773" s="186"/>
      <c r="D773" s="230"/>
      <c r="E773" s="182"/>
      <c r="F773" s="182"/>
      <c r="G773" s="182"/>
      <c r="H773" s="183"/>
      <c r="I773" s="184"/>
      <c r="J773" s="184"/>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si="114"/>
        <v>0</v>
      </c>
      <c r="AB773" s="228" t="str">
        <f t="shared" si="115"/>
        <v/>
      </c>
    </row>
    <row r="774" spans="1:28" s="227" customFormat="1" ht="23.1" customHeight="1">
      <c r="A774" s="181"/>
      <c r="B774" s="182"/>
      <c r="C774" s="186"/>
      <c r="D774" s="230"/>
      <c r="E774" s="182"/>
      <c r="F774" s="182"/>
      <c r="G774" s="182"/>
      <c r="H774" s="183"/>
      <c r="I774" s="184"/>
      <c r="J774" s="184"/>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si="114"/>
        <v>0</v>
      </c>
      <c r="AB774" s="228" t="str">
        <f t="shared" si="115"/>
        <v/>
      </c>
    </row>
    <row r="775" spans="1:28" s="227" customFormat="1" ht="23.1" customHeight="1">
      <c r="A775" s="181"/>
      <c r="B775" s="182"/>
      <c r="C775" s="186"/>
      <c r="D775" s="230"/>
      <c r="E775" s="182"/>
      <c r="F775" s="182"/>
      <c r="G775" s="182"/>
      <c r="H775" s="183"/>
      <c r="I775" s="184"/>
      <c r="J775" s="184"/>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si="114"/>
        <v>0</v>
      </c>
      <c r="AB775" s="228" t="str">
        <f t="shared" si="115"/>
        <v/>
      </c>
    </row>
    <row r="776" spans="1:28" s="227" customFormat="1" ht="23.1" customHeight="1">
      <c r="A776" s="181"/>
      <c r="B776" s="182"/>
      <c r="C776" s="186"/>
      <c r="D776" s="230"/>
      <c r="E776" s="182"/>
      <c r="F776" s="182"/>
      <c r="G776" s="182"/>
      <c r="H776" s="183"/>
      <c r="I776" s="184"/>
      <c r="J776" s="184"/>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si="114"/>
        <v>0</v>
      </c>
      <c r="AB776" s="228" t="str">
        <f t="shared" si="115"/>
        <v/>
      </c>
    </row>
    <row r="777" spans="1:28" s="227" customFormat="1" ht="23.1" customHeight="1">
      <c r="A777" s="181"/>
      <c r="B777" s="182"/>
      <c r="C777" s="186"/>
      <c r="D777" s="230"/>
      <c r="E777" s="182"/>
      <c r="F777" s="182"/>
      <c r="G777" s="182"/>
      <c r="H777" s="183"/>
      <c r="I777" s="184"/>
      <c r="J777" s="184"/>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si="114"/>
        <v>0</v>
      </c>
      <c r="AB777" s="228" t="str">
        <f t="shared" si="115"/>
        <v/>
      </c>
    </row>
    <row r="778" spans="1:28" s="227" customFormat="1" ht="23.1" customHeight="1">
      <c r="A778" s="181"/>
      <c r="B778" s="182"/>
      <c r="C778" s="186"/>
      <c r="D778" s="230"/>
      <c r="E778" s="182"/>
      <c r="F778" s="182"/>
      <c r="G778" s="182"/>
      <c r="H778" s="183"/>
      <c r="I778" s="184"/>
      <c r="J778" s="184"/>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si="114"/>
        <v>0</v>
      </c>
      <c r="AB778" s="228" t="str">
        <f t="shared" si="115"/>
        <v/>
      </c>
    </row>
    <row r="779" spans="1:28" s="227" customFormat="1" ht="23.1" customHeight="1">
      <c r="A779" s="181"/>
      <c r="B779" s="182"/>
      <c r="C779" s="186"/>
      <c r="D779" s="230"/>
      <c r="E779" s="182"/>
      <c r="F779" s="182"/>
      <c r="G779" s="182"/>
      <c r="H779" s="183"/>
      <c r="I779" s="184"/>
      <c r="J779" s="184"/>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si="114"/>
        <v>0</v>
      </c>
      <c r="AB779" s="228" t="str">
        <f t="shared" si="115"/>
        <v/>
      </c>
    </row>
    <row r="780" spans="1:28" s="227" customFormat="1" ht="23.1" customHeight="1">
      <c r="A780" s="181"/>
      <c r="B780" s="182"/>
      <c r="C780" s="186"/>
      <c r="D780" s="230"/>
      <c r="E780" s="182"/>
      <c r="F780" s="182"/>
      <c r="G780" s="182"/>
      <c r="H780" s="183"/>
      <c r="I780" s="184"/>
      <c r="J780" s="184"/>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si="114"/>
        <v>0</v>
      </c>
      <c r="AB780" s="228" t="str">
        <f t="shared" si="115"/>
        <v/>
      </c>
    </row>
    <row r="781" spans="1:28" s="227" customFormat="1" ht="23.1" customHeight="1">
      <c r="A781" s="181"/>
      <c r="B781" s="182"/>
      <c r="C781" s="186"/>
      <c r="D781" s="230"/>
      <c r="E781" s="182"/>
      <c r="F781" s="182"/>
      <c r="G781" s="182"/>
      <c r="H781" s="183"/>
      <c r="I781" s="184"/>
      <c r="J781" s="184"/>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si="114"/>
        <v>0</v>
      </c>
      <c r="AB781" s="228" t="str">
        <f t="shared" si="115"/>
        <v/>
      </c>
    </row>
    <row r="782" spans="1:28" s="227" customFormat="1" ht="23.1" customHeight="1">
      <c r="A782" s="181"/>
      <c r="B782" s="182"/>
      <c r="C782" s="186"/>
      <c r="D782" s="230"/>
      <c r="E782" s="182"/>
      <c r="F782" s="182"/>
      <c r="G782" s="182"/>
      <c r="H782" s="183"/>
      <c r="I782" s="184"/>
      <c r="J782" s="184"/>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si="114"/>
        <v>0</v>
      </c>
      <c r="AB782" s="228" t="str">
        <f t="shared" si="115"/>
        <v/>
      </c>
    </row>
    <row r="783" spans="1:28" s="227" customFormat="1" ht="23.1" customHeight="1">
      <c r="A783" s="181"/>
      <c r="B783" s="182"/>
      <c r="C783" s="186"/>
      <c r="D783" s="230"/>
      <c r="E783" s="182"/>
      <c r="F783" s="182"/>
      <c r="G783" s="182"/>
      <c r="H783" s="183"/>
      <c r="I783" s="184"/>
      <c r="J783" s="184"/>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si="114"/>
        <v>0</v>
      </c>
      <c r="AB783" s="228" t="str">
        <f t="shared" si="115"/>
        <v/>
      </c>
    </row>
    <row r="784" spans="1:28" s="227" customFormat="1" ht="23.1" customHeight="1">
      <c r="A784" s="181"/>
      <c r="B784" s="182"/>
      <c r="C784" s="186"/>
      <c r="D784" s="230"/>
      <c r="E784" s="182"/>
      <c r="F784" s="182"/>
      <c r="G784" s="182"/>
      <c r="H784" s="183"/>
      <c r="I784" s="184"/>
      <c r="J784" s="184"/>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si="114"/>
        <v>0</v>
      </c>
      <c r="AB784" s="228" t="str">
        <f t="shared" si="115"/>
        <v/>
      </c>
    </row>
    <row r="785" spans="1:28" s="227" customFormat="1" ht="23.1" customHeight="1">
      <c r="A785" s="181"/>
      <c r="B785" s="182"/>
      <c r="C785" s="186"/>
      <c r="D785" s="230"/>
      <c r="E785" s="182"/>
      <c r="F785" s="182"/>
      <c r="G785" s="182"/>
      <c r="H785" s="183"/>
      <c r="I785" s="184"/>
      <c r="J785" s="184"/>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si="114"/>
        <v>0</v>
      </c>
      <c r="AB785" s="228" t="str">
        <f t="shared" si="115"/>
        <v/>
      </c>
    </row>
    <row r="786" spans="1:28" s="227" customFormat="1" ht="23.1" customHeight="1">
      <c r="A786" s="181"/>
      <c r="B786" s="182"/>
      <c r="C786" s="186"/>
      <c r="D786" s="230"/>
      <c r="E786" s="182"/>
      <c r="F786" s="182"/>
      <c r="G786" s="182"/>
      <c r="H786" s="183"/>
      <c r="I786" s="184"/>
      <c r="J786" s="184"/>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si="114"/>
        <v>0</v>
      </c>
      <c r="AB786" s="228" t="str">
        <f t="shared" si="115"/>
        <v/>
      </c>
    </row>
    <row r="787" spans="1:28" s="227" customFormat="1" ht="23.1" customHeight="1">
      <c r="A787" s="181"/>
      <c r="B787" s="182"/>
      <c r="C787" s="186"/>
      <c r="D787" s="230"/>
      <c r="E787" s="182"/>
      <c r="F787" s="182"/>
      <c r="G787" s="182"/>
      <c r="H787" s="183"/>
      <c r="I787" s="184"/>
      <c r="J787" s="184"/>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si="114"/>
        <v>0</v>
      </c>
      <c r="AB787" s="228" t="str">
        <f t="shared" si="115"/>
        <v/>
      </c>
    </row>
    <row r="788" spans="1:28" s="227" customFormat="1" ht="23.1" customHeight="1">
      <c r="A788" s="181"/>
      <c r="B788" s="182"/>
      <c r="C788" s="186"/>
      <c r="D788" s="230"/>
      <c r="E788" s="182"/>
      <c r="F788" s="182"/>
      <c r="G788" s="182"/>
      <c r="H788" s="183"/>
      <c r="I788" s="184"/>
      <c r="J788" s="184"/>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si="114"/>
        <v>0</v>
      </c>
      <c r="AB788" s="228" t="str">
        <f t="shared" si="115"/>
        <v/>
      </c>
    </row>
    <row r="789" spans="1:28" s="227" customFormat="1" ht="23.1" customHeight="1">
      <c r="A789" s="181"/>
      <c r="B789" s="182"/>
      <c r="C789" s="186"/>
      <c r="D789" s="230"/>
      <c r="E789" s="182"/>
      <c r="F789" s="182"/>
      <c r="G789" s="182"/>
      <c r="H789" s="183"/>
      <c r="I789" s="184"/>
      <c r="J789" s="184"/>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si="114"/>
        <v>0</v>
      </c>
      <c r="AB789" s="228" t="str">
        <f t="shared" si="115"/>
        <v/>
      </c>
    </row>
    <row r="790" spans="1:28" s="227" customFormat="1" ht="23.1" customHeight="1">
      <c r="A790" s="181"/>
      <c r="B790" s="182"/>
      <c r="C790" s="186"/>
      <c r="D790" s="230"/>
      <c r="E790" s="182"/>
      <c r="F790" s="182"/>
      <c r="G790" s="182"/>
      <c r="H790" s="183"/>
      <c r="I790" s="184"/>
      <c r="J790" s="184"/>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si="114"/>
        <v>0</v>
      </c>
      <c r="AB790" s="228" t="str">
        <f t="shared" si="115"/>
        <v/>
      </c>
    </row>
    <row r="791" spans="1:28" s="227" customFormat="1" ht="23.1" customHeight="1">
      <c r="A791" s="181"/>
      <c r="B791" s="182"/>
      <c r="C791" s="186"/>
      <c r="D791" s="230"/>
      <c r="E791" s="182"/>
      <c r="F791" s="182"/>
      <c r="G791" s="182"/>
      <c r="H791" s="183"/>
      <c r="I791" s="184"/>
      <c r="J791" s="184"/>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si="114"/>
        <v>0</v>
      </c>
      <c r="AB791" s="228" t="str">
        <f t="shared" si="115"/>
        <v/>
      </c>
    </row>
    <row r="792" spans="1:28" s="227" customFormat="1" ht="23.1" customHeight="1">
      <c r="A792" s="181"/>
      <c r="B792" s="182"/>
      <c r="C792" s="186"/>
      <c r="D792" s="230"/>
      <c r="E792" s="182"/>
      <c r="F792" s="182"/>
      <c r="G792" s="182"/>
      <c r="H792" s="183"/>
      <c r="I792" s="184"/>
      <c r="J792" s="184"/>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si="114"/>
        <v>0</v>
      </c>
      <c r="AB792" s="228" t="str">
        <f t="shared" si="115"/>
        <v/>
      </c>
    </row>
    <row r="793" spans="1:28" s="227" customFormat="1" ht="23.1" customHeight="1">
      <c r="A793" s="181"/>
      <c r="B793" s="182"/>
      <c r="C793" s="186"/>
      <c r="D793" s="230"/>
      <c r="E793" s="182"/>
      <c r="F793" s="182"/>
      <c r="G793" s="182"/>
      <c r="H793" s="183"/>
      <c r="I793" s="184"/>
      <c r="J793" s="184"/>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si="114"/>
        <v>0</v>
      </c>
      <c r="AB793" s="228" t="str">
        <f t="shared" si="115"/>
        <v/>
      </c>
    </row>
    <row r="794" spans="1:28" s="227" customFormat="1" ht="23.1" customHeight="1">
      <c r="A794" s="181"/>
      <c r="B794" s="182"/>
      <c r="C794" s="186"/>
      <c r="D794" s="230"/>
      <c r="E794" s="182"/>
      <c r="F794" s="182"/>
      <c r="G794" s="182"/>
      <c r="H794" s="183"/>
      <c r="I794" s="184"/>
      <c r="J794" s="184"/>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si="114"/>
        <v>0</v>
      </c>
      <c r="AB794" s="228" t="str">
        <f t="shared" si="115"/>
        <v/>
      </c>
    </row>
    <row r="795" spans="1:28" s="227" customFormat="1" ht="23.1" customHeight="1">
      <c r="A795" s="181"/>
      <c r="B795" s="182"/>
      <c r="C795" s="186"/>
      <c r="D795" s="230"/>
      <c r="E795" s="182"/>
      <c r="F795" s="182"/>
      <c r="G795" s="182"/>
      <c r="H795" s="183"/>
      <c r="I795" s="184"/>
      <c r="J795" s="184"/>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si="114"/>
        <v>0</v>
      </c>
      <c r="AB795" s="228" t="str">
        <f t="shared" si="115"/>
        <v/>
      </c>
    </row>
    <row r="796" spans="1:28" s="227" customFormat="1" ht="23.1" customHeight="1">
      <c r="A796" s="181"/>
      <c r="B796" s="182"/>
      <c r="C796" s="186"/>
      <c r="D796" s="230"/>
      <c r="E796" s="182"/>
      <c r="F796" s="182"/>
      <c r="G796" s="182"/>
      <c r="H796" s="183"/>
      <c r="I796" s="184"/>
      <c r="J796" s="184"/>
      <c r="K796" s="224"/>
      <c r="L796" s="224"/>
      <c r="M796" s="224"/>
      <c r="N796" s="224"/>
      <c r="O796" s="224"/>
      <c r="P796" s="185"/>
      <c r="Q796" s="225"/>
      <c r="R796" s="182" t="str">
        <f ca="1">IF(ISERROR($V796),"",OFFSET('Smelter Look-up'!$C$4,$V796-4,0)&amp;"")</f>
        <v/>
      </c>
      <c r="S796" s="181" t="str">
        <f t="shared" ref="S796:S826" ca="1" si="116">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si="117">IF(AND(C796="Smelter not listed",OR(LEN(D796)=0,LEN(E796)=0)),1,0)</f>
        <v>0</v>
      </c>
      <c r="AB796" s="228" t="str">
        <f t="shared" ref="AB796:AB826" si="118">B796&amp;C796</f>
        <v/>
      </c>
    </row>
    <row r="797" spans="1:28" s="227" customFormat="1" ht="23.1" customHeight="1">
      <c r="A797" s="181"/>
      <c r="B797" s="182"/>
      <c r="C797" s="186"/>
      <c r="D797" s="230"/>
      <c r="E797" s="182"/>
      <c r="F797" s="182"/>
      <c r="G797" s="182"/>
      <c r="H797" s="183"/>
      <c r="I797" s="184"/>
      <c r="J797" s="184"/>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si="117"/>
        <v>0</v>
      </c>
      <c r="AB797" s="228" t="str">
        <f t="shared" si="118"/>
        <v/>
      </c>
    </row>
    <row r="798" spans="1:28" s="227" customFormat="1" ht="23.1" customHeight="1">
      <c r="A798" s="181"/>
      <c r="B798" s="182"/>
      <c r="C798" s="186"/>
      <c r="D798" s="230"/>
      <c r="E798" s="182"/>
      <c r="F798" s="182"/>
      <c r="G798" s="182"/>
      <c r="H798" s="183"/>
      <c r="I798" s="184"/>
      <c r="J798" s="184"/>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si="117"/>
        <v>0</v>
      </c>
      <c r="AB798" s="228" t="str">
        <f t="shared" si="118"/>
        <v/>
      </c>
    </row>
    <row r="799" spans="1:28" s="227" customFormat="1" ht="23.1" customHeight="1">
      <c r="A799" s="181"/>
      <c r="B799" s="182"/>
      <c r="C799" s="186"/>
      <c r="D799" s="230"/>
      <c r="E799" s="182"/>
      <c r="F799" s="182"/>
      <c r="G799" s="182"/>
      <c r="H799" s="183"/>
      <c r="I799" s="184"/>
      <c r="J799" s="184"/>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si="117"/>
        <v>0</v>
      </c>
      <c r="AB799" s="228" t="str">
        <f t="shared" si="118"/>
        <v/>
      </c>
    </row>
    <row r="800" spans="1:28" s="227" customFormat="1" ht="23.1" customHeight="1">
      <c r="A800" s="181"/>
      <c r="B800" s="182"/>
      <c r="C800" s="186"/>
      <c r="D800" s="230"/>
      <c r="E800" s="182"/>
      <c r="F800" s="182"/>
      <c r="G800" s="182"/>
      <c r="H800" s="183"/>
      <c r="I800" s="184"/>
      <c r="J800" s="184"/>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si="117"/>
        <v>0</v>
      </c>
      <c r="AB800" s="228" t="str">
        <f t="shared" si="118"/>
        <v/>
      </c>
    </row>
    <row r="801" spans="1:28" s="227" customFormat="1" ht="23.1" customHeight="1">
      <c r="A801" s="181"/>
      <c r="B801" s="182"/>
      <c r="C801" s="186"/>
      <c r="D801" s="230"/>
      <c r="E801" s="182"/>
      <c r="F801" s="182"/>
      <c r="G801" s="182"/>
      <c r="H801" s="183"/>
      <c r="I801" s="184"/>
      <c r="J801" s="184"/>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si="117"/>
        <v>0</v>
      </c>
      <c r="AB801" s="228" t="str">
        <f t="shared" si="118"/>
        <v/>
      </c>
    </row>
    <row r="802" spans="1:28" s="227" customFormat="1" ht="23.1" customHeight="1">
      <c r="A802" s="181"/>
      <c r="B802" s="182"/>
      <c r="C802" s="186"/>
      <c r="D802" s="230"/>
      <c r="E802" s="182"/>
      <c r="F802" s="182"/>
      <c r="G802" s="182"/>
      <c r="H802" s="183"/>
      <c r="I802" s="184"/>
      <c r="J802" s="184"/>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si="117"/>
        <v>0</v>
      </c>
      <c r="AB802" s="228" t="str">
        <f t="shared" si="118"/>
        <v/>
      </c>
    </row>
    <row r="803" spans="1:28" s="227" customFormat="1" ht="23.1" customHeight="1">
      <c r="A803" s="181"/>
      <c r="B803" s="182"/>
      <c r="C803" s="186"/>
      <c r="D803" s="230"/>
      <c r="E803" s="182"/>
      <c r="F803" s="182"/>
      <c r="G803" s="182"/>
      <c r="H803" s="183"/>
      <c r="I803" s="184"/>
      <c r="J803" s="184"/>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si="117"/>
        <v>0</v>
      </c>
      <c r="AB803" s="228" t="str">
        <f t="shared" si="118"/>
        <v/>
      </c>
    </row>
    <row r="804" spans="1:28" s="227" customFormat="1" ht="23.1" customHeight="1">
      <c r="A804" s="181"/>
      <c r="B804" s="182"/>
      <c r="C804" s="186"/>
      <c r="D804" s="230"/>
      <c r="E804" s="182"/>
      <c r="F804" s="182"/>
      <c r="G804" s="182"/>
      <c r="H804" s="183"/>
      <c r="I804" s="184"/>
      <c r="J804" s="184"/>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si="117"/>
        <v>0</v>
      </c>
      <c r="AB804" s="228" t="str">
        <f t="shared" si="118"/>
        <v/>
      </c>
    </row>
    <row r="805" spans="1:28" s="227" customFormat="1" ht="23.1" customHeight="1">
      <c r="A805" s="181"/>
      <c r="B805" s="182"/>
      <c r="C805" s="186"/>
      <c r="D805" s="230"/>
      <c r="E805" s="182"/>
      <c r="F805" s="182"/>
      <c r="G805" s="182"/>
      <c r="H805" s="183"/>
      <c r="I805" s="184"/>
      <c r="J805" s="184"/>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si="117"/>
        <v>0</v>
      </c>
      <c r="AB805" s="228" t="str">
        <f t="shared" si="118"/>
        <v/>
      </c>
    </row>
    <row r="806" spans="1:28" s="227" customFormat="1" ht="23.1" customHeight="1">
      <c r="A806" s="181"/>
      <c r="B806" s="182"/>
      <c r="C806" s="186"/>
      <c r="D806" s="230"/>
      <c r="E806" s="182"/>
      <c r="F806" s="182"/>
      <c r="G806" s="182"/>
      <c r="H806" s="183"/>
      <c r="I806" s="184"/>
      <c r="J806" s="184"/>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si="117"/>
        <v>0</v>
      </c>
      <c r="AB806" s="228" t="str">
        <f t="shared" si="118"/>
        <v/>
      </c>
    </row>
    <row r="807" spans="1:28" s="227" customFormat="1" ht="23.1" customHeight="1">
      <c r="A807" s="181"/>
      <c r="B807" s="182"/>
      <c r="C807" s="186"/>
      <c r="D807" s="230"/>
      <c r="E807" s="182"/>
      <c r="F807" s="182"/>
      <c r="G807" s="182"/>
      <c r="H807" s="183"/>
      <c r="I807" s="184"/>
      <c r="J807" s="184"/>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si="117"/>
        <v>0</v>
      </c>
      <c r="AB807" s="228" t="str">
        <f t="shared" si="118"/>
        <v/>
      </c>
    </row>
    <row r="808" spans="1:28" s="227" customFormat="1" ht="23.1" customHeight="1">
      <c r="A808" s="181"/>
      <c r="B808" s="182"/>
      <c r="C808" s="186"/>
      <c r="D808" s="230"/>
      <c r="E808" s="182"/>
      <c r="F808" s="182"/>
      <c r="G808" s="182"/>
      <c r="H808" s="183"/>
      <c r="I808" s="184"/>
      <c r="J808" s="184"/>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si="117"/>
        <v>0</v>
      </c>
      <c r="AB808" s="228" t="str">
        <f t="shared" si="118"/>
        <v/>
      </c>
    </row>
    <row r="809" spans="1:28" s="227" customFormat="1" ht="23.1" customHeight="1">
      <c r="A809" s="181"/>
      <c r="B809" s="182"/>
      <c r="C809" s="186"/>
      <c r="D809" s="230"/>
      <c r="E809" s="182"/>
      <c r="F809" s="182"/>
      <c r="G809" s="182"/>
      <c r="H809" s="183"/>
      <c r="I809" s="184"/>
      <c r="J809" s="184"/>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si="117"/>
        <v>0</v>
      </c>
      <c r="AB809" s="228" t="str">
        <f t="shared" si="118"/>
        <v/>
      </c>
    </row>
    <row r="810" spans="1:28" s="227" customFormat="1" ht="23.1" customHeight="1">
      <c r="A810" s="181"/>
      <c r="B810" s="182"/>
      <c r="C810" s="186"/>
      <c r="D810" s="230"/>
      <c r="E810" s="182"/>
      <c r="F810" s="182"/>
      <c r="G810" s="182"/>
      <c r="H810" s="183"/>
      <c r="I810" s="184"/>
      <c r="J810" s="184"/>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si="117"/>
        <v>0</v>
      </c>
      <c r="AB810" s="228" t="str">
        <f t="shared" si="118"/>
        <v/>
      </c>
    </row>
    <row r="811" spans="1:28" s="227" customFormat="1" ht="23.1" customHeight="1">
      <c r="A811" s="181"/>
      <c r="B811" s="182"/>
      <c r="C811" s="186"/>
      <c r="D811" s="230"/>
      <c r="E811" s="182"/>
      <c r="F811" s="182"/>
      <c r="G811" s="182"/>
      <c r="H811" s="183"/>
      <c r="I811" s="184"/>
      <c r="J811" s="184"/>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si="117"/>
        <v>0</v>
      </c>
      <c r="AB811" s="228" t="str">
        <f t="shared" si="118"/>
        <v/>
      </c>
    </row>
    <row r="812" spans="1:28" s="227" customFormat="1" ht="23.1" customHeight="1">
      <c r="A812" s="181"/>
      <c r="B812" s="182"/>
      <c r="C812" s="186"/>
      <c r="D812" s="230"/>
      <c r="E812" s="182"/>
      <c r="F812" s="182"/>
      <c r="G812" s="182"/>
      <c r="H812" s="183"/>
      <c r="I812" s="184"/>
      <c r="J812" s="184"/>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si="117"/>
        <v>0</v>
      </c>
      <c r="AB812" s="228" t="str">
        <f t="shared" si="118"/>
        <v/>
      </c>
    </row>
    <row r="813" spans="1:28" s="227" customFormat="1" ht="23.1" customHeight="1">
      <c r="A813" s="181"/>
      <c r="B813" s="182"/>
      <c r="C813" s="186"/>
      <c r="D813" s="230"/>
      <c r="E813" s="182"/>
      <c r="F813" s="182"/>
      <c r="G813" s="182"/>
      <c r="H813" s="183"/>
      <c r="I813" s="184"/>
      <c r="J813" s="184"/>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si="117"/>
        <v>0</v>
      </c>
      <c r="AB813" s="228" t="str">
        <f t="shared" si="118"/>
        <v/>
      </c>
    </row>
    <row r="814" spans="1:28" s="227" customFormat="1" ht="23.1" customHeight="1">
      <c r="A814" s="181"/>
      <c r="B814" s="182"/>
      <c r="C814" s="186"/>
      <c r="D814" s="230"/>
      <c r="E814" s="182"/>
      <c r="F814" s="182"/>
      <c r="G814" s="182"/>
      <c r="H814" s="183"/>
      <c r="I814" s="184"/>
      <c r="J814" s="184"/>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si="117"/>
        <v>0</v>
      </c>
      <c r="AB814" s="228" t="str">
        <f t="shared" si="118"/>
        <v/>
      </c>
    </row>
    <row r="815" spans="1:28" s="227" customFormat="1" ht="23.1" customHeight="1">
      <c r="A815" s="181"/>
      <c r="B815" s="182"/>
      <c r="C815" s="186"/>
      <c r="D815" s="230"/>
      <c r="E815" s="182"/>
      <c r="F815" s="182"/>
      <c r="G815" s="182"/>
      <c r="H815" s="183"/>
      <c r="I815" s="184"/>
      <c r="J815" s="184"/>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si="117"/>
        <v>0</v>
      </c>
      <c r="AB815" s="228" t="str">
        <f t="shared" si="118"/>
        <v/>
      </c>
    </row>
    <row r="816" spans="1:28" s="227" customFormat="1" ht="23.1" customHeight="1">
      <c r="A816" s="181"/>
      <c r="B816" s="182"/>
      <c r="C816" s="186"/>
      <c r="D816" s="230"/>
      <c r="E816" s="182"/>
      <c r="F816" s="182"/>
      <c r="G816" s="182"/>
      <c r="H816" s="183"/>
      <c r="I816" s="184"/>
      <c r="J816" s="184"/>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si="117"/>
        <v>0</v>
      </c>
      <c r="AB816" s="228" t="str">
        <f t="shared" si="118"/>
        <v/>
      </c>
    </row>
    <row r="817" spans="1:28" s="227" customFormat="1" ht="23.1" customHeight="1">
      <c r="A817" s="181"/>
      <c r="B817" s="182"/>
      <c r="C817" s="186"/>
      <c r="D817" s="230"/>
      <c r="E817" s="182"/>
      <c r="F817" s="182"/>
      <c r="G817" s="182"/>
      <c r="H817" s="183"/>
      <c r="I817" s="184"/>
      <c r="J817" s="184"/>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si="117"/>
        <v>0</v>
      </c>
      <c r="AB817" s="228" t="str">
        <f t="shared" si="118"/>
        <v/>
      </c>
    </row>
    <row r="818" spans="1:28" s="227" customFormat="1" ht="23.1" customHeight="1">
      <c r="A818" s="181"/>
      <c r="B818" s="182"/>
      <c r="C818" s="186"/>
      <c r="D818" s="230"/>
      <c r="E818" s="182"/>
      <c r="F818" s="182"/>
      <c r="G818" s="182"/>
      <c r="H818" s="183"/>
      <c r="I818" s="184"/>
      <c r="J818" s="184"/>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si="117"/>
        <v>0</v>
      </c>
      <c r="AB818" s="228" t="str">
        <f t="shared" si="118"/>
        <v/>
      </c>
    </row>
    <row r="819" spans="1:28" s="227" customFormat="1" ht="23.1" customHeight="1">
      <c r="A819" s="181"/>
      <c r="B819" s="182"/>
      <c r="C819" s="186"/>
      <c r="D819" s="230"/>
      <c r="E819" s="182"/>
      <c r="F819" s="182"/>
      <c r="G819" s="182"/>
      <c r="H819" s="183"/>
      <c r="I819" s="184"/>
      <c r="J819" s="184"/>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si="117"/>
        <v>0</v>
      </c>
      <c r="AB819" s="228" t="str">
        <f t="shared" si="118"/>
        <v/>
      </c>
    </row>
    <row r="820" spans="1:28" s="227" customFormat="1" ht="23.1" customHeight="1">
      <c r="A820" s="181"/>
      <c r="B820" s="182"/>
      <c r="C820" s="186"/>
      <c r="D820" s="230"/>
      <c r="E820" s="182"/>
      <c r="F820" s="182"/>
      <c r="G820" s="182"/>
      <c r="H820" s="183"/>
      <c r="I820" s="184"/>
      <c r="J820" s="184"/>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si="117"/>
        <v>0</v>
      </c>
      <c r="AB820" s="228" t="str">
        <f t="shared" si="118"/>
        <v/>
      </c>
    </row>
    <row r="821" spans="1:28" s="227" customFormat="1" ht="23.1" customHeight="1">
      <c r="A821" s="181"/>
      <c r="B821" s="182"/>
      <c r="C821" s="186"/>
      <c r="D821" s="230"/>
      <c r="E821" s="182"/>
      <c r="F821" s="182"/>
      <c r="G821" s="182"/>
      <c r="H821" s="183"/>
      <c r="I821" s="184"/>
      <c r="J821" s="184"/>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si="117"/>
        <v>0</v>
      </c>
      <c r="AB821" s="228" t="str">
        <f t="shared" si="118"/>
        <v/>
      </c>
    </row>
    <row r="822" spans="1:28" s="227" customFormat="1" ht="23.1" customHeight="1">
      <c r="A822" s="181"/>
      <c r="B822" s="182"/>
      <c r="C822" s="186"/>
      <c r="D822" s="230"/>
      <c r="E822" s="182"/>
      <c r="F822" s="182"/>
      <c r="G822" s="182"/>
      <c r="H822" s="183"/>
      <c r="I822" s="184"/>
      <c r="J822" s="184"/>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si="117"/>
        <v>0</v>
      </c>
      <c r="AB822" s="228" t="str">
        <f t="shared" si="118"/>
        <v/>
      </c>
    </row>
    <row r="823" spans="1:28" s="227" customFormat="1" ht="23.1" customHeight="1">
      <c r="A823" s="181"/>
      <c r="B823" s="182"/>
      <c r="C823" s="186"/>
      <c r="D823" s="230"/>
      <c r="E823" s="182"/>
      <c r="F823" s="182"/>
      <c r="G823" s="182"/>
      <c r="H823" s="183"/>
      <c r="I823" s="184"/>
      <c r="J823" s="184"/>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si="117"/>
        <v>0</v>
      </c>
      <c r="AB823" s="228" t="str">
        <f t="shared" si="118"/>
        <v/>
      </c>
    </row>
    <row r="824" spans="1:28" s="227" customFormat="1" ht="23.1" customHeight="1">
      <c r="A824" s="181"/>
      <c r="B824" s="182"/>
      <c r="C824" s="186"/>
      <c r="D824" s="230"/>
      <c r="E824" s="182"/>
      <c r="F824" s="182"/>
      <c r="G824" s="182"/>
      <c r="H824" s="183"/>
      <c r="I824" s="184"/>
      <c r="J824" s="184"/>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si="117"/>
        <v>0</v>
      </c>
      <c r="AB824" s="228" t="str">
        <f t="shared" si="118"/>
        <v/>
      </c>
    </row>
    <row r="825" spans="1:28" s="227" customFormat="1" ht="23.1" customHeight="1">
      <c r="A825" s="181"/>
      <c r="B825" s="182"/>
      <c r="C825" s="186"/>
      <c r="D825" s="230"/>
      <c r="E825" s="182"/>
      <c r="F825" s="182"/>
      <c r="G825" s="182"/>
      <c r="H825" s="183"/>
      <c r="I825" s="184"/>
      <c r="J825" s="184"/>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si="117"/>
        <v>0</v>
      </c>
      <c r="AB825" s="228" t="str">
        <f t="shared" si="118"/>
        <v/>
      </c>
    </row>
    <row r="826" spans="1:28" s="227" customFormat="1" ht="23.1" customHeight="1">
      <c r="A826" s="181"/>
      <c r="B826" s="182"/>
      <c r="C826" s="186"/>
      <c r="D826" s="230"/>
      <c r="E826" s="182"/>
      <c r="F826" s="182"/>
      <c r="G826" s="182"/>
      <c r="H826" s="183"/>
      <c r="I826" s="184"/>
      <c r="J826" s="184"/>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si="117"/>
        <v>0</v>
      </c>
      <c r="AB826" s="228" t="str">
        <f t="shared" si="118"/>
        <v/>
      </c>
    </row>
    <row r="827" spans="1:28" s="227" customFormat="1" ht="23.1" customHeight="1">
      <c r="A827" s="181"/>
      <c r="B827" s="182"/>
      <c r="C827" s="186"/>
      <c r="D827" s="230"/>
      <c r="E827" s="182"/>
      <c r="F827" s="182"/>
      <c r="G827" s="182"/>
      <c r="H827" s="183"/>
      <c r="I827" s="184"/>
      <c r="J827" s="184"/>
      <c r="K827" s="224"/>
      <c r="L827" s="224"/>
      <c r="M827" s="224"/>
      <c r="N827" s="224"/>
      <c r="O827" s="224"/>
      <c r="P827" s="185"/>
      <c r="Q827" s="225"/>
      <c r="R827" s="182" t="str">
        <f ca="1">IF(ISERROR($V827),"",OFFSET('Smelter Look-up'!$C$4,$V827-4,0)&amp;"")</f>
        <v/>
      </c>
      <c r="S827" s="181" t="str">
        <f t="shared" ref="S827"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si="120">IF(AND(C827="Smelter not listed",OR(LEN(D827)=0,LEN(E827)=0)),1,0)</f>
        <v>0</v>
      </c>
      <c r="AB827" s="228" t="str">
        <f t="shared" ref="AB827" si="121">B827&amp;C827</f>
        <v/>
      </c>
    </row>
    <row r="828" spans="1:28" s="227" customFormat="1" ht="23.1" customHeight="1">
      <c r="A828" s="181"/>
      <c r="B828" s="182"/>
      <c r="C828" s="186"/>
      <c r="D828" s="230"/>
      <c r="E828" s="182"/>
      <c r="F828" s="182"/>
      <c r="G828" s="182"/>
      <c r="H828" s="183"/>
      <c r="I828" s="184"/>
      <c r="J828" s="184"/>
      <c r="K828" s="224"/>
      <c r="L828" s="224"/>
      <c r="M828" s="224"/>
      <c r="N828" s="224"/>
      <c r="O828" s="224"/>
      <c r="P828" s="185"/>
      <c r="Q828" s="225"/>
      <c r="R828" s="182" t="str">
        <f ca="1">IF(ISERROR($V828),"",OFFSET('Smelter Look-up'!$C$4,$V828-4,0)&amp;"")</f>
        <v/>
      </c>
      <c r="S828" s="181" t="str">
        <f t="shared" ref="S828:S859" ca="1" si="122">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si="123">IF(AND(C828="Smelter not listed",OR(LEN(D828)=0,LEN(E828)=0)),1,0)</f>
        <v>0</v>
      </c>
      <c r="AB828" s="228" t="str">
        <f t="shared" ref="AB828:AB859" si="124">B828&amp;C828</f>
        <v/>
      </c>
    </row>
    <row r="829" spans="1:28" s="227" customFormat="1" ht="23.1" customHeight="1">
      <c r="A829" s="181"/>
      <c r="B829" s="182"/>
      <c r="C829" s="186"/>
      <c r="D829" s="230"/>
      <c r="E829" s="182"/>
      <c r="F829" s="182"/>
      <c r="G829" s="182"/>
      <c r="H829" s="183"/>
      <c r="I829" s="184"/>
      <c r="J829" s="184"/>
      <c r="K829" s="224"/>
      <c r="L829" s="224"/>
      <c r="M829" s="224"/>
      <c r="N829" s="224"/>
      <c r="O829" s="224"/>
      <c r="P829" s="185"/>
      <c r="Q829" s="225"/>
      <c r="R829" s="182" t="str">
        <f ca="1">IF(ISERROR($V829),"",OFFSET('Smelter Look-up'!$C$4,$V829-4,0)&amp;"")</f>
        <v/>
      </c>
      <c r="S829" s="181" t="str">
        <f t="shared" ca="1" si="12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si="123"/>
        <v>0</v>
      </c>
      <c r="AB829" s="228" t="str">
        <f t="shared" si="124"/>
        <v/>
      </c>
    </row>
    <row r="830" spans="1:28" s="227" customFormat="1" ht="23.1" customHeight="1">
      <c r="A830" s="181"/>
      <c r="B830" s="182"/>
      <c r="C830" s="186"/>
      <c r="D830" s="230"/>
      <c r="E830" s="182"/>
      <c r="F830" s="182"/>
      <c r="G830" s="182"/>
      <c r="H830" s="183"/>
      <c r="I830" s="184"/>
      <c r="J830" s="184"/>
      <c r="K830" s="224"/>
      <c r="L830" s="224"/>
      <c r="M830" s="224"/>
      <c r="N830" s="224"/>
      <c r="O830" s="224"/>
      <c r="P830" s="185"/>
      <c r="Q830" s="225"/>
      <c r="R830" s="182" t="str">
        <f ca="1">IF(ISERROR($V830),"",OFFSET('Smelter Look-up'!$C$4,$V830-4,0)&amp;"")</f>
        <v/>
      </c>
      <c r="S830" s="181" t="str">
        <f t="shared" ca="1" si="12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si="123"/>
        <v>0</v>
      </c>
      <c r="AB830" s="228" t="str">
        <f t="shared" si="124"/>
        <v/>
      </c>
    </row>
    <row r="831" spans="1:28" s="227" customFormat="1" ht="23.1" customHeight="1">
      <c r="A831" s="181"/>
      <c r="B831" s="182"/>
      <c r="C831" s="186"/>
      <c r="D831" s="230"/>
      <c r="E831" s="182"/>
      <c r="F831" s="182"/>
      <c r="G831" s="182"/>
      <c r="H831" s="183"/>
      <c r="I831" s="184"/>
      <c r="J831" s="184"/>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si="123"/>
        <v>0</v>
      </c>
      <c r="AB831" s="228" t="str">
        <f t="shared" si="124"/>
        <v/>
      </c>
    </row>
    <row r="832" spans="1:28" s="227" customFormat="1" ht="23.1" customHeight="1">
      <c r="A832" s="181"/>
      <c r="B832" s="182"/>
      <c r="C832" s="186"/>
      <c r="D832" s="230"/>
      <c r="E832" s="182"/>
      <c r="F832" s="182"/>
      <c r="G832" s="182"/>
      <c r="H832" s="183"/>
      <c r="I832" s="184"/>
      <c r="J832" s="184"/>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si="123"/>
        <v>0</v>
      </c>
      <c r="AB832" s="228" t="str">
        <f t="shared" si="124"/>
        <v/>
      </c>
    </row>
    <row r="833" spans="1:28" s="227" customFormat="1" ht="23.1" customHeight="1">
      <c r="A833" s="181"/>
      <c r="B833" s="182"/>
      <c r="C833" s="186"/>
      <c r="D833" s="230"/>
      <c r="E833" s="182"/>
      <c r="F833" s="182"/>
      <c r="G833" s="182"/>
      <c r="H833" s="183"/>
      <c r="I833" s="184"/>
      <c r="J833" s="184"/>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si="123"/>
        <v>0</v>
      </c>
      <c r="AB833" s="228" t="str">
        <f t="shared" si="124"/>
        <v/>
      </c>
    </row>
    <row r="834" spans="1:28" s="227" customFormat="1" ht="23.1" customHeight="1">
      <c r="A834" s="181"/>
      <c r="B834" s="182"/>
      <c r="C834" s="186"/>
      <c r="D834" s="230"/>
      <c r="E834" s="182"/>
      <c r="F834" s="182"/>
      <c r="G834" s="182"/>
      <c r="H834" s="183"/>
      <c r="I834" s="184"/>
      <c r="J834" s="184"/>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si="123"/>
        <v>0</v>
      </c>
      <c r="AB834" s="228" t="str">
        <f t="shared" si="124"/>
        <v/>
      </c>
    </row>
    <row r="835" spans="1:28" s="227" customFormat="1" ht="23.1" customHeight="1">
      <c r="A835" s="181"/>
      <c r="B835" s="182"/>
      <c r="C835" s="186"/>
      <c r="D835" s="230"/>
      <c r="E835" s="182"/>
      <c r="F835" s="182"/>
      <c r="G835" s="182"/>
      <c r="H835" s="183"/>
      <c r="I835" s="184"/>
      <c r="J835" s="184"/>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si="123"/>
        <v>0</v>
      </c>
      <c r="AB835" s="228" t="str">
        <f t="shared" si="124"/>
        <v/>
      </c>
    </row>
    <row r="836" spans="1:28" s="227" customFormat="1" ht="23.1" customHeight="1">
      <c r="A836" s="181"/>
      <c r="B836" s="182"/>
      <c r="C836" s="186"/>
      <c r="D836" s="230"/>
      <c r="E836" s="182"/>
      <c r="F836" s="182"/>
      <c r="G836" s="182"/>
      <c r="H836" s="183"/>
      <c r="I836" s="184"/>
      <c r="J836" s="184"/>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si="123"/>
        <v>0</v>
      </c>
      <c r="AB836" s="228" t="str">
        <f t="shared" si="124"/>
        <v/>
      </c>
    </row>
    <row r="837" spans="1:28" s="227" customFormat="1" ht="23.1" customHeight="1">
      <c r="A837" s="181"/>
      <c r="B837" s="182"/>
      <c r="C837" s="186"/>
      <c r="D837" s="230"/>
      <c r="E837" s="182"/>
      <c r="F837" s="182"/>
      <c r="G837" s="182"/>
      <c r="H837" s="183"/>
      <c r="I837" s="184"/>
      <c r="J837" s="184"/>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si="123"/>
        <v>0</v>
      </c>
      <c r="AB837" s="228" t="str">
        <f t="shared" si="124"/>
        <v/>
      </c>
    </row>
    <row r="838" spans="1:28" s="227" customFormat="1" ht="23.1" customHeight="1">
      <c r="A838" s="181"/>
      <c r="B838" s="182"/>
      <c r="C838" s="186"/>
      <c r="D838" s="230"/>
      <c r="E838" s="182"/>
      <c r="F838" s="182"/>
      <c r="G838" s="182"/>
      <c r="H838" s="183"/>
      <c r="I838" s="184"/>
      <c r="J838" s="184"/>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si="123"/>
        <v>0</v>
      </c>
      <c r="AB838" s="228" t="str">
        <f t="shared" si="124"/>
        <v/>
      </c>
    </row>
    <row r="839" spans="1:28" s="227" customFormat="1" ht="23.1" customHeight="1">
      <c r="A839" s="181"/>
      <c r="B839" s="182"/>
      <c r="C839" s="186"/>
      <c r="D839" s="230"/>
      <c r="E839" s="182"/>
      <c r="F839" s="182"/>
      <c r="G839" s="182"/>
      <c r="H839" s="183"/>
      <c r="I839" s="184"/>
      <c r="J839" s="184"/>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si="123"/>
        <v>0</v>
      </c>
      <c r="AB839" s="228" t="str">
        <f t="shared" si="124"/>
        <v/>
      </c>
    </row>
    <row r="840" spans="1:28" s="227" customFormat="1" ht="23.1" customHeight="1">
      <c r="A840" s="181"/>
      <c r="B840" s="182"/>
      <c r="C840" s="186"/>
      <c r="D840" s="230"/>
      <c r="E840" s="182"/>
      <c r="F840" s="182"/>
      <c r="G840" s="182"/>
      <c r="H840" s="183"/>
      <c r="I840" s="184"/>
      <c r="J840" s="184"/>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si="123"/>
        <v>0</v>
      </c>
      <c r="AB840" s="228" t="str">
        <f t="shared" si="124"/>
        <v/>
      </c>
    </row>
    <row r="841" spans="1:28" s="227" customFormat="1" ht="23.1" customHeight="1">
      <c r="A841" s="181"/>
      <c r="B841" s="182"/>
      <c r="C841" s="186"/>
      <c r="D841" s="230"/>
      <c r="E841" s="182"/>
      <c r="F841" s="182"/>
      <c r="G841" s="182"/>
      <c r="H841" s="183"/>
      <c r="I841" s="184"/>
      <c r="J841" s="184"/>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si="123"/>
        <v>0</v>
      </c>
      <c r="AB841" s="228" t="str">
        <f t="shared" si="124"/>
        <v/>
      </c>
    </row>
    <row r="842" spans="1:28" s="227" customFormat="1" ht="23.1" customHeight="1">
      <c r="A842" s="181"/>
      <c r="B842" s="182"/>
      <c r="C842" s="186"/>
      <c r="D842" s="230"/>
      <c r="E842" s="182"/>
      <c r="F842" s="182"/>
      <c r="G842" s="182"/>
      <c r="H842" s="183"/>
      <c r="I842" s="184"/>
      <c r="J842" s="184"/>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si="123"/>
        <v>0</v>
      </c>
      <c r="AB842" s="228" t="str">
        <f t="shared" si="124"/>
        <v/>
      </c>
    </row>
    <row r="843" spans="1:28" s="227" customFormat="1" ht="23.1" customHeight="1">
      <c r="A843" s="181"/>
      <c r="B843" s="182"/>
      <c r="C843" s="186"/>
      <c r="D843" s="230"/>
      <c r="E843" s="182"/>
      <c r="F843" s="182"/>
      <c r="G843" s="182"/>
      <c r="H843" s="183"/>
      <c r="I843" s="184"/>
      <c r="J843" s="184"/>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si="123"/>
        <v>0</v>
      </c>
      <c r="AB843" s="228" t="str">
        <f t="shared" si="124"/>
        <v/>
      </c>
    </row>
    <row r="844" spans="1:28" s="227" customFormat="1" ht="23.1" customHeight="1">
      <c r="A844" s="181"/>
      <c r="B844" s="182"/>
      <c r="C844" s="186"/>
      <c r="D844" s="230"/>
      <c r="E844" s="182"/>
      <c r="F844" s="182"/>
      <c r="G844" s="182"/>
      <c r="H844" s="183"/>
      <c r="I844" s="184"/>
      <c r="J844" s="184"/>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si="123"/>
        <v>0</v>
      </c>
      <c r="AB844" s="228" t="str">
        <f t="shared" si="124"/>
        <v/>
      </c>
    </row>
    <row r="845" spans="1:28" s="227" customFormat="1" ht="23.1" customHeight="1">
      <c r="A845" s="181"/>
      <c r="B845" s="182"/>
      <c r="C845" s="186"/>
      <c r="D845" s="230"/>
      <c r="E845" s="182"/>
      <c r="F845" s="182"/>
      <c r="G845" s="182"/>
      <c r="H845" s="183"/>
      <c r="I845" s="184"/>
      <c r="J845" s="184"/>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si="123"/>
        <v>0</v>
      </c>
      <c r="AB845" s="228" t="str">
        <f t="shared" si="124"/>
        <v/>
      </c>
    </row>
    <row r="846" spans="1:28" s="227" customFormat="1" ht="23.1" customHeight="1">
      <c r="A846" s="181"/>
      <c r="B846" s="182"/>
      <c r="C846" s="186"/>
      <c r="D846" s="230"/>
      <c r="E846" s="182"/>
      <c r="F846" s="182"/>
      <c r="G846" s="182"/>
      <c r="H846" s="183"/>
      <c r="I846" s="184"/>
      <c r="J846" s="184"/>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si="123"/>
        <v>0</v>
      </c>
      <c r="AB846" s="228" t="str">
        <f t="shared" si="124"/>
        <v/>
      </c>
    </row>
    <row r="847" spans="1:28" s="227" customFormat="1" ht="23.1" customHeight="1">
      <c r="A847" s="181"/>
      <c r="B847" s="182"/>
      <c r="C847" s="186"/>
      <c r="D847" s="230"/>
      <c r="E847" s="182"/>
      <c r="F847" s="182"/>
      <c r="G847" s="182"/>
      <c r="H847" s="183"/>
      <c r="I847" s="184"/>
      <c r="J847" s="184"/>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si="123"/>
        <v>0</v>
      </c>
      <c r="AB847" s="228" t="str">
        <f t="shared" si="124"/>
        <v/>
      </c>
    </row>
    <row r="848" spans="1:28" s="227" customFormat="1" ht="23.1" customHeight="1">
      <c r="A848" s="181"/>
      <c r="B848" s="182"/>
      <c r="C848" s="186"/>
      <c r="D848" s="230"/>
      <c r="E848" s="182"/>
      <c r="F848" s="182"/>
      <c r="G848" s="182"/>
      <c r="H848" s="183"/>
      <c r="I848" s="184"/>
      <c r="J848" s="184"/>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si="123"/>
        <v>0</v>
      </c>
      <c r="AB848" s="228" t="str">
        <f t="shared" si="124"/>
        <v/>
      </c>
    </row>
    <row r="849" spans="1:28" s="227" customFormat="1" ht="23.1" customHeight="1">
      <c r="A849" s="181"/>
      <c r="B849" s="182"/>
      <c r="C849" s="186"/>
      <c r="D849" s="230"/>
      <c r="E849" s="182"/>
      <c r="F849" s="182"/>
      <c r="G849" s="182"/>
      <c r="H849" s="183"/>
      <c r="I849" s="184"/>
      <c r="J849" s="184"/>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si="123"/>
        <v>0</v>
      </c>
      <c r="AB849" s="228" t="str">
        <f t="shared" si="124"/>
        <v/>
      </c>
    </row>
    <row r="850" spans="1:28" s="227" customFormat="1" ht="23.1" customHeight="1">
      <c r="A850" s="181"/>
      <c r="B850" s="182"/>
      <c r="C850" s="186"/>
      <c r="D850" s="230"/>
      <c r="E850" s="182"/>
      <c r="F850" s="182"/>
      <c r="G850" s="182"/>
      <c r="H850" s="183"/>
      <c r="I850" s="184"/>
      <c r="J850" s="184"/>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si="123"/>
        <v>0</v>
      </c>
      <c r="AB850" s="228" t="str">
        <f t="shared" si="124"/>
        <v/>
      </c>
    </row>
    <row r="851" spans="1:28" s="227" customFormat="1" ht="23.1" customHeight="1">
      <c r="A851" s="181"/>
      <c r="B851" s="182"/>
      <c r="C851" s="186"/>
      <c r="D851" s="230"/>
      <c r="E851" s="182"/>
      <c r="F851" s="182"/>
      <c r="G851" s="182"/>
      <c r="H851" s="183"/>
      <c r="I851" s="184"/>
      <c r="J851" s="184"/>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si="123"/>
        <v>0</v>
      </c>
      <c r="AB851" s="228" t="str">
        <f t="shared" si="124"/>
        <v/>
      </c>
    </row>
    <row r="852" spans="1:28" s="227" customFormat="1" ht="23.1" customHeight="1">
      <c r="A852" s="181"/>
      <c r="B852" s="182"/>
      <c r="C852" s="186"/>
      <c r="D852" s="230"/>
      <c r="E852" s="182"/>
      <c r="F852" s="182"/>
      <c r="G852" s="182"/>
      <c r="H852" s="183"/>
      <c r="I852" s="184"/>
      <c r="J852" s="184"/>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si="123"/>
        <v>0</v>
      </c>
      <c r="AB852" s="228" t="str">
        <f t="shared" si="124"/>
        <v/>
      </c>
    </row>
    <row r="853" spans="1:28" s="227" customFormat="1" ht="23.1" customHeight="1">
      <c r="A853" s="181"/>
      <c r="B853" s="182"/>
      <c r="C853" s="186"/>
      <c r="D853" s="230"/>
      <c r="E853" s="182"/>
      <c r="F853" s="182"/>
      <c r="G853" s="182"/>
      <c r="H853" s="183"/>
      <c r="I853" s="184"/>
      <c r="J853" s="184"/>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si="123"/>
        <v>0</v>
      </c>
      <c r="AB853" s="228" t="str">
        <f t="shared" si="124"/>
        <v/>
      </c>
    </row>
    <row r="854" spans="1:28" s="227" customFormat="1" ht="23.1" customHeight="1">
      <c r="A854" s="181"/>
      <c r="B854" s="182"/>
      <c r="C854" s="186"/>
      <c r="D854" s="230"/>
      <c r="E854" s="182"/>
      <c r="F854" s="182"/>
      <c r="G854" s="182"/>
      <c r="H854" s="183"/>
      <c r="I854" s="184"/>
      <c r="J854" s="184"/>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si="123"/>
        <v>0</v>
      </c>
      <c r="AB854" s="228" t="str">
        <f t="shared" si="124"/>
        <v/>
      </c>
    </row>
    <row r="855" spans="1:28" s="227" customFormat="1" ht="23.1" customHeight="1">
      <c r="A855" s="181"/>
      <c r="B855" s="182"/>
      <c r="C855" s="186"/>
      <c r="D855" s="230"/>
      <c r="E855" s="182"/>
      <c r="F855" s="182"/>
      <c r="G855" s="182"/>
      <c r="H855" s="183"/>
      <c r="I855" s="184"/>
      <c r="J855" s="184"/>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si="123"/>
        <v>0</v>
      </c>
      <c r="AB855" s="228" t="str">
        <f t="shared" si="124"/>
        <v/>
      </c>
    </row>
    <row r="856" spans="1:28" s="227" customFormat="1" ht="23.1" customHeight="1">
      <c r="A856" s="181"/>
      <c r="B856" s="182"/>
      <c r="C856" s="186"/>
      <c r="D856" s="230"/>
      <c r="E856" s="182"/>
      <c r="F856" s="182"/>
      <c r="G856" s="182"/>
      <c r="H856" s="183"/>
      <c r="I856" s="184"/>
      <c r="J856" s="184"/>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si="123"/>
        <v>0</v>
      </c>
      <c r="AB856" s="228" t="str">
        <f t="shared" si="124"/>
        <v/>
      </c>
    </row>
    <row r="857" spans="1:28" s="227" customFormat="1" ht="23.1" customHeight="1">
      <c r="A857" s="181"/>
      <c r="B857" s="182"/>
      <c r="C857" s="186"/>
      <c r="D857" s="230"/>
      <c r="E857" s="182"/>
      <c r="F857" s="182"/>
      <c r="G857" s="182"/>
      <c r="H857" s="183"/>
      <c r="I857" s="184"/>
      <c r="J857" s="184"/>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si="123"/>
        <v>0</v>
      </c>
      <c r="AB857" s="228" t="str">
        <f t="shared" si="124"/>
        <v/>
      </c>
    </row>
    <row r="858" spans="1:28" s="227" customFormat="1" ht="23.1" customHeight="1">
      <c r="A858" s="181"/>
      <c r="B858" s="182"/>
      <c r="C858" s="186"/>
      <c r="D858" s="230"/>
      <c r="E858" s="182"/>
      <c r="F858" s="182"/>
      <c r="G858" s="182"/>
      <c r="H858" s="183"/>
      <c r="I858" s="184"/>
      <c r="J858" s="184"/>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si="123"/>
        <v>0</v>
      </c>
      <c r="AB858" s="228" t="str">
        <f t="shared" si="124"/>
        <v/>
      </c>
    </row>
    <row r="859" spans="1:28" s="227" customFormat="1" ht="23.1" customHeight="1">
      <c r="A859" s="181"/>
      <c r="B859" s="182"/>
      <c r="C859" s="186"/>
      <c r="D859" s="230"/>
      <c r="E859" s="182"/>
      <c r="F859" s="182"/>
      <c r="G859" s="182"/>
      <c r="H859" s="183"/>
      <c r="I859" s="184"/>
      <c r="J859" s="184"/>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si="123"/>
        <v>0</v>
      </c>
      <c r="AB859" s="228" t="str">
        <f t="shared" si="124"/>
        <v/>
      </c>
    </row>
    <row r="860" spans="1:28" s="227" customFormat="1" ht="23.1" customHeight="1">
      <c r="A860" s="181"/>
      <c r="B860" s="182"/>
      <c r="C860" s="186"/>
      <c r="D860" s="230"/>
      <c r="E860" s="182"/>
      <c r="F860" s="182"/>
      <c r="G860" s="182"/>
      <c r="H860" s="183"/>
      <c r="I860" s="184"/>
      <c r="J860" s="184"/>
      <c r="K860" s="224"/>
      <c r="L860" s="224"/>
      <c r="M860" s="224"/>
      <c r="N860" s="224"/>
      <c r="O860" s="224"/>
      <c r="P860" s="185"/>
      <c r="Q860" s="225"/>
      <c r="R860" s="182" t="str">
        <f ca="1">IF(ISERROR($V860),"",OFFSET('Smelter Look-up'!$C$4,$V860-4,0)&amp;"")</f>
        <v/>
      </c>
      <c r="S860" s="181" t="str">
        <f t="shared" ref="S860:S890" ca="1" si="125">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si="126">IF(AND(C860="Smelter not listed",OR(LEN(D860)=0,LEN(E860)=0)),1,0)</f>
        <v>0</v>
      </c>
      <c r="AB860" s="228" t="str">
        <f t="shared" ref="AB860:AB890" si="127">B860&amp;C860</f>
        <v/>
      </c>
    </row>
    <row r="861" spans="1:28" s="227" customFormat="1" ht="23.1" customHeight="1">
      <c r="A861" s="181"/>
      <c r="B861" s="182"/>
      <c r="C861" s="186"/>
      <c r="D861" s="230"/>
      <c r="E861" s="182"/>
      <c r="F861" s="182"/>
      <c r="G861" s="182"/>
      <c r="H861" s="183"/>
      <c r="I861" s="184"/>
      <c r="J861" s="184"/>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si="126"/>
        <v>0</v>
      </c>
      <c r="AB861" s="228" t="str">
        <f t="shared" si="127"/>
        <v/>
      </c>
    </row>
    <row r="862" spans="1:28" s="227" customFormat="1" ht="23.1" customHeight="1">
      <c r="A862" s="181"/>
      <c r="B862" s="182"/>
      <c r="C862" s="186"/>
      <c r="D862" s="230"/>
      <c r="E862" s="182"/>
      <c r="F862" s="182"/>
      <c r="G862" s="182"/>
      <c r="H862" s="183"/>
      <c r="I862" s="184"/>
      <c r="J862" s="184"/>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si="126"/>
        <v>0</v>
      </c>
      <c r="AB862" s="228" t="str">
        <f t="shared" si="127"/>
        <v/>
      </c>
    </row>
    <row r="863" spans="1:28" s="227" customFormat="1" ht="23.1" customHeight="1">
      <c r="A863" s="181"/>
      <c r="B863" s="182"/>
      <c r="C863" s="186"/>
      <c r="D863" s="230"/>
      <c r="E863" s="182"/>
      <c r="F863" s="182"/>
      <c r="G863" s="182"/>
      <c r="H863" s="183"/>
      <c r="I863" s="184"/>
      <c r="J863" s="184"/>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si="126"/>
        <v>0</v>
      </c>
      <c r="AB863" s="228" t="str">
        <f t="shared" si="127"/>
        <v/>
      </c>
    </row>
    <row r="864" spans="1:28" s="227" customFormat="1" ht="23.1" customHeight="1">
      <c r="A864" s="181"/>
      <c r="B864" s="182"/>
      <c r="C864" s="186"/>
      <c r="D864" s="230"/>
      <c r="E864" s="182"/>
      <c r="F864" s="182"/>
      <c r="G864" s="182"/>
      <c r="H864" s="183"/>
      <c r="I864" s="184"/>
      <c r="J864" s="184"/>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si="126"/>
        <v>0</v>
      </c>
      <c r="AB864" s="228" t="str">
        <f t="shared" si="127"/>
        <v/>
      </c>
    </row>
    <row r="865" spans="1:28" s="227" customFormat="1" ht="23.1" customHeight="1">
      <c r="A865" s="181"/>
      <c r="B865" s="182"/>
      <c r="C865" s="186"/>
      <c r="D865" s="230"/>
      <c r="E865" s="182"/>
      <c r="F865" s="182"/>
      <c r="G865" s="182"/>
      <c r="H865" s="183"/>
      <c r="I865" s="184"/>
      <c r="J865" s="184"/>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si="126"/>
        <v>0</v>
      </c>
      <c r="AB865" s="228" t="str">
        <f t="shared" si="127"/>
        <v/>
      </c>
    </row>
    <row r="866" spans="1:28" s="227" customFormat="1" ht="23.1" customHeight="1">
      <c r="A866" s="181"/>
      <c r="B866" s="182"/>
      <c r="C866" s="186"/>
      <c r="D866" s="230"/>
      <c r="E866" s="182"/>
      <c r="F866" s="182"/>
      <c r="G866" s="182"/>
      <c r="H866" s="183"/>
      <c r="I866" s="184"/>
      <c r="J866" s="184"/>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si="126"/>
        <v>0</v>
      </c>
      <c r="AB866" s="228" t="str">
        <f t="shared" si="127"/>
        <v/>
      </c>
    </row>
    <row r="867" spans="1:28" s="227" customFormat="1" ht="23.1" customHeight="1">
      <c r="A867" s="181"/>
      <c r="B867" s="182"/>
      <c r="C867" s="186"/>
      <c r="D867" s="230"/>
      <c r="E867" s="182"/>
      <c r="F867" s="182"/>
      <c r="G867" s="182"/>
      <c r="H867" s="183"/>
      <c r="I867" s="184"/>
      <c r="J867" s="184"/>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si="126"/>
        <v>0</v>
      </c>
      <c r="AB867" s="228" t="str">
        <f t="shared" si="127"/>
        <v/>
      </c>
    </row>
    <row r="868" spans="1:28" s="227" customFormat="1" ht="23.1" customHeight="1">
      <c r="A868" s="181"/>
      <c r="B868" s="182"/>
      <c r="C868" s="186"/>
      <c r="D868" s="230"/>
      <c r="E868" s="182"/>
      <c r="F868" s="182"/>
      <c r="G868" s="182"/>
      <c r="H868" s="183"/>
      <c r="I868" s="184"/>
      <c r="J868" s="184"/>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si="126"/>
        <v>0</v>
      </c>
      <c r="AB868" s="228" t="str">
        <f t="shared" si="127"/>
        <v/>
      </c>
    </row>
    <row r="869" spans="1:28" s="227" customFormat="1" ht="23.1" customHeight="1">
      <c r="A869" s="181"/>
      <c r="B869" s="182"/>
      <c r="C869" s="186"/>
      <c r="D869" s="230"/>
      <c r="E869" s="182"/>
      <c r="F869" s="182"/>
      <c r="G869" s="182"/>
      <c r="H869" s="183"/>
      <c r="I869" s="184"/>
      <c r="J869" s="184"/>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si="126"/>
        <v>0</v>
      </c>
      <c r="AB869" s="228" t="str">
        <f t="shared" si="127"/>
        <v/>
      </c>
    </row>
    <row r="870" spans="1:28" s="227" customFormat="1" ht="23.1" customHeight="1">
      <c r="A870" s="181"/>
      <c r="B870" s="182"/>
      <c r="C870" s="186"/>
      <c r="D870" s="230"/>
      <c r="E870" s="182"/>
      <c r="F870" s="182"/>
      <c r="G870" s="182"/>
      <c r="H870" s="183"/>
      <c r="I870" s="184"/>
      <c r="J870" s="184"/>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si="126"/>
        <v>0</v>
      </c>
      <c r="AB870" s="228" t="str">
        <f t="shared" si="127"/>
        <v/>
      </c>
    </row>
    <row r="871" spans="1:28" s="227" customFormat="1" ht="23.1" customHeight="1">
      <c r="A871" s="181"/>
      <c r="B871" s="182"/>
      <c r="C871" s="186"/>
      <c r="D871" s="230"/>
      <c r="E871" s="182"/>
      <c r="F871" s="182"/>
      <c r="G871" s="182"/>
      <c r="H871" s="183"/>
      <c r="I871" s="184"/>
      <c r="J871" s="184"/>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si="126"/>
        <v>0</v>
      </c>
      <c r="AB871" s="228" t="str">
        <f t="shared" si="127"/>
        <v/>
      </c>
    </row>
    <row r="872" spans="1:28" s="227" customFormat="1" ht="23.1" customHeight="1">
      <c r="A872" s="181"/>
      <c r="B872" s="182"/>
      <c r="C872" s="186"/>
      <c r="D872" s="230"/>
      <c r="E872" s="182"/>
      <c r="F872" s="182"/>
      <c r="G872" s="182"/>
      <c r="H872" s="183"/>
      <c r="I872" s="184"/>
      <c r="J872" s="184"/>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si="126"/>
        <v>0</v>
      </c>
      <c r="AB872" s="228" t="str">
        <f t="shared" si="127"/>
        <v/>
      </c>
    </row>
    <row r="873" spans="1:28" s="227" customFormat="1" ht="23.1" customHeight="1">
      <c r="A873" s="181"/>
      <c r="B873" s="182"/>
      <c r="C873" s="186"/>
      <c r="D873" s="230"/>
      <c r="E873" s="182"/>
      <c r="F873" s="182"/>
      <c r="G873" s="182"/>
      <c r="H873" s="183"/>
      <c r="I873" s="184"/>
      <c r="J873" s="184"/>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si="126"/>
        <v>0</v>
      </c>
      <c r="AB873" s="228" t="str">
        <f t="shared" si="127"/>
        <v/>
      </c>
    </row>
    <row r="874" spans="1:28" s="227" customFormat="1" ht="23.1" customHeight="1">
      <c r="A874" s="181"/>
      <c r="B874" s="182"/>
      <c r="C874" s="186"/>
      <c r="D874" s="230"/>
      <c r="E874" s="182"/>
      <c r="F874" s="182"/>
      <c r="G874" s="182"/>
      <c r="H874" s="183"/>
      <c r="I874" s="184"/>
      <c r="J874" s="184"/>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si="126"/>
        <v>0</v>
      </c>
      <c r="AB874" s="228" t="str">
        <f t="shared" si="127"/>
        <v/>
      </c>
    </row>
    <row r="875" spans="1:28" s="227" customFormat="1" ht="23.1" customHeight="1">
      <c r="A875" s="181"/>
      <c r="B875" s="182"/>
      <c r="C875" s="186"/>
      <c r="D875" s="230"/>
      <c r="E875" s="182"/>
      <c r="F875" s="182"/>
      <c r="G875" s="182"/>
      <c r="H875" s="183"/>
      <c r="I875" s="184"/>
      <c r="J875" s="184"/>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si="126"/>
        <v>0</v>
      </c>
      <c r="AB875" s="228" t="str">
        <f t="shared" si="127"/>
        <v/>
      </c>
    </row>
    <row r="876" spans="1:28" s="227" customFormat="1" ht="23.1" customHeight="1">
      <c r="A876" s="181"/>
      <c r="B876" s="182"/>
      <c r="C876" s="186"/>
      <c r="D876" s="230"/>
      <c r="E876" s="182"/>
      <c r="F876" s="182"/>
      <c r="G876" s="182"/>
      <c r="H876" s="183"/>
      <c r="I876" s="184"/>
      <c r="J876" s="184"/>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si="126"/>
        <v>0</v>
      </c>
      <c r="AB876" s="228" t="str">
        <f t="shared" si="127"/>
        <v/>
      </c>
    </row>
    <row r="877" spans="1:28" s="227" customFormat="1" ht="23.1" customHeight="1">
      <c r="A877" s="181"/>
      <c r="B877" s="182"/>
      <c r="C877" s="186"/>
      <c r="D877" s="230"/>
      <c r="E877" s="182"/>
      <c r="F877" s="182"/>
      <c r="G877" s="182"/>
      <c r="H877" s="183"/>
      <c r="I877" s="184"/>
      <c r="J877" s="184"/>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si="126"/>
        <v>0</v>
      </c>
      <c r="AB877" s="228" t="str">
        <f t="shared" si="127"/>
        <v/>
      </c>
    </row>
    <row r="878" spans="1:28" s="227" customFormat="1" ht="23.1" customHeight="1">
      <c r="A878" s="181"/>
      <c r="B878" s="182"/>
      <c r="C878" s="186"/>
      <c r="D878" s="230"/>
      <c r="E878" s="182"/>
      <c r="F878" s="182"/>
      <c r="G878" s="182"/>
      <c r="H878" s="183"/>
      <c r="I878" s="184"/>
      <c r="J878" s="184"/>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si="126"/>
        <v>0</v>
      </c>
      <c r="AB878" s="228" t="str">
        <f t="shared" si="127"/>
        <v/>
      </c>
    </row>
    <row r="879" spans="1:28" s="227" customFormat="1" ht="23.1" customHeight="1">
      <c r="A879" s="181"/>
      <c r="B879" s="182"/>
      <c r="C879" s="186"/>
      <c r="D879" s="230"/>
      <c r="E879" s="182"/>
      <c r="F879" s="182"/>
      <c r="G879" s="182"/>
      <c r="H879" s="183"/>
      <c r="I879" s="184"/>
      <c r="J879" s="184"/>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si="126"/>
        <v>0</v>
      </c>
      <c r="AB879" s="228" t="str">
        <f t="shared" si="127"/>
        <v/>
      </c>
    </row>
    <row r="880" spans="1:28" s="227" customFormat="1" ht="23.1" customHeight="1">
      <c r="A880" s="181"/>
      <c r="B880" s="182"/>
      <c r="C880" s="186"/>
      <c r="D880" s="230"/>
      <c r="E880" s="182"/>
      <c r="F880" s="182"/>
      <c r="G880" s="182"/>
      <c r="H880" s="183"/>
      <c r="I880" s="184"/>
      <c r="J880" s="184"/>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si="126"/>
        <v>0</v>
      </c>
      <c r="AB880" s="228" t="str">
        <f t="shared" si="127"/>
        <v/>
      </c>
    </row>
    <row r="881" spans="1:28" s="227" customFormat="1" ht="23.1" customHeight="1">
      <c r="A881" s="181"/>
      <c r="B881" s="182"/>
      <c r="C881" s="186"/>
      <c r="D881" s="230"/>
      <c r="E881" s="182"/>
      <c r="F881" s="182"/>
      <c r="G881" s="182"/>
      <c r="H881" s="183"/>
      <c r="I881" s="184"/>
      <c r="J881" s="184"/>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si="126"/>
        <v>0</v>
      </c>
      <c r="AB881" s="228" t="str">
        <f t="shared" si="127"/>
        <v/>
      </c>
    </row>
    <row r="882" spans="1:28" s="227" customFormat="1" ht="23.1" customHeight="1">
      <c r="A882" s="181"/>
      <c r="B882" s="182"/>
      <c r="C882" s="186"/>
      <c r="D882" s="230"/>
      <c r="E882" s="182"/>
      <c r="F882" s="182"/>
      <c r="G882" s="182"/>
      <c r="H882" s="183"/>
      <c r="I882" s="184"/>
      <c r="J882" s="184"/>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si="126"/>
        <v>0</v>
      </c>
      <c r="AB882" s="228" t="str">
        <f t="shared" si="127"/>
        <v/>
      </c>
    </row>
    <row r="883" spans="1:28" s="227" customFormat="1" ht="23.1" customHeight="1">
      <c r="A883" s="181"/>
      <c r="B883" s="182"/>
      <c r="C883" s="186"/>
      <c r="D883" s="230"/>
      <c r="E883" s="182"/>
      <c r="F883" s="182"/>
      <c r="G883" s="182"/>
      <c r="H883" s="183"/>
      <c r="I883" s="184"/>
      <c r="J883" s="184"/>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si="126"/>
        <v>0</v>
      </c>
      <c r="AB883" s="228" t="str">
        <f t="shared" si="127"/>
        <v/>
      </c>
    </row>
    <row r="884" spans="1:28" s="227" customFormat="1" ht="23.1" customHeight="1">
      <c r="A884" s="181"/>
      <c r="B884" s="182"/>
      <c r="C884" s="186"/>
      <c r="D884" s="230"/>
      <c r="E884" s="182"/>
      <c r="F884" s="182"/>
      <c r="G884" s="182"/>
      <c r="H884" s="183"/>
      <c r="I884" s="184"/>
      <c r="J884" s="184"/>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si="126"/>
        <v>0</v>
      </c>
      <c r="AB884" s="228" t="str">
        <f t="shared" si="127"/>
        <v/>
      </c>
    </row>
    <row r="885" spans="1:28" s="227" customFormat="1" ht="23.1" customHeight="1">
      <c r="A885" s="181"/>
      <c r="B885" s="182"/>
      <c r="C885" s="186"/>
      <c r="D885" s="230"/>
      <c r="E885" s="182"/>
      <c r="F885" s="182"/>
      <c r="G885" s="182"/>
      <c r="H885" s="183"/>
      <c r="I885" s="184"/>
      <c r="J885" s="184"/>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si="126"/>
        <v>0</v>
      </c>
      <c r="AB885" s="228" t="str">
        <f t="shared" si="127"/>
        <v/>
      </c>
    </row>
    <row r="886" spans="1:28" s="227" customFormat="1" ht="23.1" customHeight="1">
      <c r="A886" s="181"/>
      <c r="B886" s="182"/>
      <c r="C886" s="186"/>
      <c r="D886" s="230"/>
      <c r="E886" s="182"/>
      <c r="F886" s="182"/>
      <c r="G886" s="182"/>
      <c r="H886" s="183"/>
      <c r="I886" s="184"/>
      <c r="J886" s="184"/>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si="126"/>
        <v>0</v>
      </c>
      <c r="AB886" s="228" t="str">
        <f t="shared" si="127"/>
        <v/>
      </c>
    </row>
    <row r="887" spans="1:28" s="227" customFormat="1" ht="23.1" customHeight="1">
      <c r="A887" s="181"/>
      <c r="B887" s="182"/>
      <c r="C887" s="186"/>
      <c r="D887" s="230"/>
      <c r="E887" s="182"/>
      <c r="F887" s="182"/>
      <c r="G887" s="182"/>
      <c r="H887" s="183"/>
      <c r="I887" s="184"/>
      <c r="J887" s="184"/>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si="126"/>
        <v>0</v>
      </c>
      <c r="AB887" s="228" t="str">
        <f t="shared" si="127"/>
        <v/>
      </c>
    </row>
    <row r="888" spans="1:28" s="227" customFormat="1" ht="23.1" customHeight="1">
      <c r="A888" s="181"/>
      <c r="B888" s="182"/>
      <c r="C888" s="186"/>
      <c r="D888" s="230"/>
      <c r="E888" s="182"/>
      <c r="F888" s="182"/>
      <c r="G888" s="182"/>
      <c r="H888" s="183"/>
      <c r="I888" s="184"/>
      <c r="J888" s="184"/>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si="126"/>
        <v>0</v>
      </c>
      <c r="AB888" s="228" t="str">
        <f t="shared" si="127"/>
        <v/>
      </c>
    </row>
    <row r="889" spans="1:28" s="227" customFormat="1" ht="23.1" customHeight="1">
      <c r="A889" s="181"/>
      <c r="B889" s="182"/>
      <c r="C889" s="186"/>
      <c r="D889" s="230"/>
      <c r="E889" s="182"/>
      <c r="F889" s="182"/>
      <c r="G889" s="182"/>
      <c r="H889" s="183"/>
      <c r="I889" s="184"/>
      <c r="J889" s="184"/>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si="126"/>
        <v>0</v>
      </c>
      <c r="AB889" s="228" t="str">
        <f t="shared" si="127"/>
        <v/>
      </c>
    </row>
    <row r="890" spans="1:28" s="227" customFormat="1" ht="23.1" customHeight="1">
      <c r="A890" s="181"/>
      <c r="B890" s="182"/>
      <c r="C890" s="186"/>
      <c r="D890" s="230"/>
      <c r="E890" s="182"/>
      <c r="F890" s="182"/>
      <c r="G890" s="182"/>
      <c r="H890" s="183"/>
      <c r="I890" s="184"/>
      <c r="J890" s="184"/>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si="126"/>
        <v>0</v>
      </c>
      <c r="AB890" s="228" t="str">
        <f t="shared" si="127"/>
        <v/>
      </c>
    </row>
    <row r="891" spans="1:28" s="227" customFormat="1" ht="23.1" customHeight="1">
      <c r="A891" s="181"/>
      <c r="B891" s="182"/>
      <c r="C891" s="186"/>
      <c r="D891" s="230"/>
      <c r="E891" s="182"/>
      <c r="F891" s="182"/>
      <c r="G891" s="182"/>
      <c r="H891" s="183"/>
      <c r="I891" s="184"/>
      <c r="J891" s="184"/>
      <c r="K891" s="224"/>
      <c r="L891" s="224"/>
      <c r="M891" s="224"/>
      <c r="N891" s="224"/>
      <c r="O891" s="224"/>
      <c r="P891" s="185"/>
      <c r="Q891" s="225"/>
      <c r="R891" s="182" t="str">
        <f ca="1">IF(ISERROR($V891),"",OFFSET('Smelter Look-up'!$C$4,$V891-4,0)&amp;"")</f>
        <v/>
      </c>
      <c r="S891" s="181" t="str">
        <f t="shared" ref="S891"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si="129">IF(AND(C891="Smelter not listed",OR(LEN(D891)=0,LEN(E891)=0)),1,0)</f>
        <v>0</v>
      </c>
      <c r="AB891" s="228" t="str">
        <f t="shared" ref="AB891" si="130">B891&amp;C891</f>
        <v/>
      </c>
    </row>
    <row r="892" spans="1:28" s="227" customFormat="1" ht="23.1" customHeight="1">
      <c r="A892" s="181"/>
      <c r="B892" s="182"/>
      <c r="C892" s="186"/>
      <c r="D892" s="230"/>
      <c r="E892" s="182"/>
      <c r="F892" s="182"/>
      <c r="G892" s="182"/>
      <c r="H892" s="183"/>
      <c r="I892" s="184"/>
      <c r="J892" s="184"/>
      <c r="K892" s="224"/>
      <c r="L892" s="224"/>
      <c r="M892" s="224"/>
      <c r="N892" s="224"/>
      <c r="O892" s="224"/>
      <c r="P892" s="185"/>
      <c r="Q892" s="225"/>
      <c r="R892" s="182" t="str">
        <f ca="1">IF(ISERROR($V892),"",OFFSET('Smelter Look-up'!$C$4,$V892-4,0)&amp;"")</f>
        <v/>
      </c>
      <c r="S892" s="181" t="str">
        <f t="shared" ref="S892:S923" ca="1" si="131">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si="132">IF(AND(C892="Smelter not listed",OR(LEN(D892)=0,LEN(E892)=0)),1,0)</f>
        <v>0</v>
      </c>
      <c r="AB892" s="228" t="str">
        <f t="shared" ref="AB892:AB923" si="133">B892&amp;C892</f>
        <v/>
      </c>
    </row>
    <row r="893" spans="1:28" s="227" customFormat="1" ht="23.1" customHeight="1">
      <c r="A893" s="181"/>
      <c r="B893" s="182"/>
      <c r="C893" s="186"/>
      <c r="D893" s="230"/>
      <c r="E893" s="182"/>
      <c r="F893" s="182"/>
      <c r="G893" s="182"/>
      <c r="H893" s="183"/>
      <c r="I893" s="184"/>
      <c r="J893" s="184"/>
      <c r="K893" s="224"/>
      <c r="L893" s="224"/>
      <c r="M893" s="224"/>
      <c r="N893" s="224"/>
      <c r="O893" s="224"/>
      <c r="P893" s="185"/>
      <c r="Q893" s="225"/>
      <c r="R893" s="182" t="str">
        <f ca="1">IF(ISERROR($V893),"",OFFSET('Smelter Look-up'!$C$4,$V893-4,0)&amp;"")</f>
        <v/>
      </c>
      <c r="S893" s="181" t="str">
        <f t="shared" ca="1" si="13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si="132"/>
        <v>0</v>
      </c>
      <c r="AB893" s="228" t="str">
        <f t="shared" si="133"/>
        <v/>
      </c>
    </row>
    <row r="894" spans="1:28" s="227" customFormat="1" ht="23.1" customHeight="1">
      <c r="A894" s="181"/>
      <c r="B894" s="182"/>
      <c r="C894" s="186"/>
      <c r="D894" s="230"/>
      <c r="E894" s="182"/>
      <c r="F894" s="182"/>
      <c r="G894" s="182"/>
      <c r="H894" s="183"/>
      <c r="I894" s="184"/>
      <c r="J894" s="184"/>
      <c r="K894" s="224"/>
      <c r="L894" s="224"/>
      <c r="M894" s="224"/>
      <c r="N894" s="224"/>
      <c r="O894" s="224"/>
      <c r="P894" s="185"/>
      <c r="Q894" s="225"/>
      <c r="R894" s="182" t="str">
        <f ca="1">IF(ISERROR($V894),"",OFFSET('Smelter Look-up'!$C$4,$V894-4,0)&amp;"")</f>
        <v/>
      </c>
      <c r="S894" s="181" t="str">
        <f t="shared" ca="1" si="13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si="132"/>
        <v>0</v>
      </c>
      <c r="AB894" s="228" t="str">
        <f t="shared" si="133"/>
        <v/>
      </c>
    </row>
    <row r="895" spans="1:28" s="227" customFormat="1" ht="23.1" customHeight="1">
      <c r="A895" s="181"/>
      <c r="B895" s="182"/>
      <c r="C895" s="186"/>
      <c r="D895" s="230"/>
      <c r="E895" s="182"/>
      <c r="F895" s="182"/>
      <c r="G895" s="182"/>
      <c r="H895" s="183"/>
      <c r="I895" s="184"/>
      <c r="J895" s="184"/>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si="132"/>
        <v>0</v>
      </c>
      <c r="AB895" s="228" t="str">
        <f t="shared" si="133"/>
        <v/>
      </c>
    </row>
    <row r="896" spans="1:28" s="227" customFormat="1" ht="23.1" customHeight="1">
      <c r="A896" s="181"/>
      <c r="B896" s="182"/>
      <c r="C896" s="186"/>
      <c r="D896" s="230"/>
      <c r="E896" s="182"/>
      <c r="F896" s="182"/>
      <c r="G896" s="182"/>
      <c r="H896" s="183"/>
      <c r="I896" s="184"/>
      <c r="J896" s="184"/>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si="132"/>
        <v>0</v>
      </c>
      <c r="AB896" s="228" t="str">
        <f t="shared" si="133"/>
        <v/>
      </c>
    </row>
    <row r="897" spans="1:28" s="227" customFormat="1" ht="23.1" customHeight="1">
      <c r="A897" s="181"/>
      <c r="B897" s="182"/>
      <c r="C897" s="186"/>
      <c r="D897" s="230"/>
      <c r="E897" s="182"/>
      <c r="F897" s="182"/>
      <c r="G897" s="182"/>
      <c r="H897" s="183"/>
      <c r="I897" s="184"/>
      <c r="J897" s="184"/>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si="132"/>
        <v>0</v>
      </c>
      <c r="AB897" s="228" t="str">
        <f t="shared" si="133"/>
        <v/>
      </c>
    </row>
    <row r="898" spans="1:28" s="227" customFormat="1" ht="23.1" customHeight="1">
      <c r="A898" s="181"/>
      <c r="B898" s="182"/>
      <c r="C898" s="186"/>
      <c r="D898" s="230"/>
      <c r="E898" s="182"/>
      <c r="F898" s="182"/>
      <c r="G898" s="182"/>
      <c r="H898" s="183"/>
      <c r="I898" s="184"/>
      <c r="J898" s="184"/>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si="132"/>
        <v>0</v>
      </c>
      <c r="AB898" s="228" t="str">
        <f t="shared" si="133"/>
        <v/>
      </c>
    </row>
    <row r="899" spans="1:28" s="227" customFormat="1" ht="23.1" customHeight="1">
      <c r="A899" s="181"/>
      <c r="B899" s="182"/>
      <c r="C899" s="186"/>
      <c r="D899" s="230"/>
      <c r="E899" s="182"/>
      <c r="F899" s="182"/>
      <c r="G899" s="182"/>
      <c r="H899" s="183"/>
      <c r="I899" s="184"/>
      <c r="J899" s="184"/>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si="132"/>
        <v>0</v>
      </c>
      <c r="AB899" s="228" t="str">
        <f t="shared" si="133"/>
        <v/>
      </c>
    </row>
    <row r="900" spans="1:28" s="227" customFormat="1" ht="23.1" customHeight="1">
      <c r="A900" s="181"/>
      <c r="B900" s="182"/>
      <c r="C900" s="186"/>
      <c r="D900" s="230"/>
      <c r="E900" s="182"/>
      <c r="F900" s="182"/>
      <c r="G900" s="182"/>
      <c r="H900" s="183"/>
      <c r="I900" s="184"/>
      <c r="J900" s="184"/>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si="132"/>
        <v>0</v>
      </c>
      <c r="AB900" s="228" t="str">
        <f t="shared" si="133"/>
        <v/>
      </c>
    </row>
    <row r="901" spans="1:28" s="227" customFormat="1" ht="23.1" customHeight="1">
      <c r="A901" s="181"/>
      <c r="B901" s="182"/>
      <c r="C901" s="186"/>
      <c r="D901" s="230"/>
      <c r="E901" s="182"/>
      <c r="F901" s="182"/>
      <c r="G901" s="182"/>
      <c r="H901" s="183"/>
      <c r="I901" s="184"/>
      <c r="J901" s="184"/>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si="132"/>
        <v>0</v>
      </c>
      <c r="AB901" s="228" t="str">
        <f t="shared" si="133"/>
        <v/>
      </c>
    </row>
    <row r="902" spans="1:28" s="227" customFormat="1" ht="23.1" customHeight="1">
      <c r="A902" s="181"/>
      <c r="B902" s="182"/>
      <c r="C902" s="186"/>
      <c r="D902" s="230"/>
      <c r="E902" s="182"/>
      <c r="F902" s="182"/>
      <c r="G902" s="182"/>
      <c r="H902" s="183"/>
      <c r="I902" s="184"/>
      <c r="J902" s="184"/>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si="132"/>
        <v>0</v>
      </c>
      <c r="AB902" s="228" t="str">
        <f t="shared" si="133"/>
        <v/>
      </c>
    </row>
    <row r="903" spans="1:28" s="227" customFormat="1" ht="23.1" customHeight="1">
      <c r="A903" s="181"/>
      <c r="B903" s="182"/>
      <c r="C903" s="186"/>
      <c r="D903" s="230"/>
      <c r="E903" s="182"/>
      <c r="F903" s="182"/>
      <c r="G903" s="182"/>
      <c r="H903" s="183"/>
      <c r="I903" s="184"/>
      <c r="J903" s="184"/>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si="132"/>
        <v>0</v>
      </c>
      <c r="AB903" s="228" t="str">
        <f t="shared" si="133"/>
        <v/>
      </c>
    </row>
    <row r="904" spans="1:28" s="227" customFormat="1" ht="23.1" customHeight="1">
      <c r="A904" s="181"/>
      <c r="B904" s="182"/>
      <c r="C904" s="186"/>
      <c r="D904" s="230"/>
      <c r="E904" s="182"/>
      <c r="F904" s="182"/>
      <c r="G904" s="182"/>
      <c r="H904" s="183"/>
      <c r="I904" s="184"/>
      <c r="J904" s="184"/>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si="132"/>
        <v>0</v>
      </c>
      <c r="AB904" s="228" t="str">
        <f t="shared" si="133"/>
        <v/>
      </c>
    </row>
    <row r="905" spans="1:28" s="227" customFormat="1" ht="23.1" customHeight="1">
      <c r="A905" s="181"/>
      <c r="B905" s="182"/>
      <c r="C905" s="186"/>
      <c r="D905" s="230"/>
      <c r="E905" s="182"/>
      <c r="F905" s="182"/>
      <c r="G905" s="182"/>
      <c r="H905" s="183"/>
      <c r="I905" s="184"/>
      <c r="J905" s="184"/>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si="132"/>
        <v>0</v>
      </c>
      <c r="AB905" s="228" t="str">
        <f t="shared" si="133"/>
        <v/>
      </c>
    </row>
    <row r="906" spans="1:28" s="227" customFormat="1" ht="23.1" customHeight="1">
      <c r="A906" s="181"/>
      <c r="B906" s="182"/>
      <c r="C906" s="186"/>
      <c r="D906" s="230"/>
      <c r="E906" s="182"/>
      <c r="F906" s="182"/>
      <c r="G906" s="182"/>
      <c r="H906" s="183"/>
      <c r="I906" s="184"/>
      <c r="J906" s="184"/>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si="132"/>
        <v>0</v>
      </c>
      <c r="AB906" s="228" t="str">
        <f t="shared" si="133"/>
        <v/>
      </c>
    </row>
    <row r="907" spans="1:28" s="227" customFormat="1" ht="23.1" customHeight="1">
      <c r="A907" s="181"/>
      <c r="B907" s="182"/>
      <c r="C907" s="186"/>
      <c r="D907" s="230"/>
      <c r="E907" s="182"/>
      <c r="F907" s="182"/>
      <c r="G907" s="182"/>
      <c r="H907" s="183"/>
      <c r="I907" s="184"/>
      <c r="J907" s="184"/>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si="132"/>
        <v>0</v>
      </c>
      <c r="AB907" s="228" t="str">
        <f t="shared" si="133"/>
        <v/>
      </c>
    </row>
    <row r="908" spans="1:28" s="227" customFormat="1" ht="23.1" customHeight="1">
      <c r="A908" s="181"/>
      <c r="B908" s="182"/>
      <c r="C908" s="186"/>
      <c r="D908" s="230"/>
      <c r="E908" s="182"/>
      <c r="F908" s="182"/>
      <c r="G908" s="182"/>
      <c r="H908" s="183"/>
      <c r="I908" s="184"/>
      <c r="J908" s="184"/>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si="132"/>
        <v>0</v>
      </c>
      <c r="AB908" s="228" t="str">
        <f t="shared" si="133"/>
        <v/>
      </c>
    </row>
    <row r="909" spans="1:28" s="227" customFormat="1" ht="23.1" customHeight="1">
      <c r="A909" s="181"/>
      <c r="B909" s="182"/>
      <c r="C909" s="186"/>
      <c r="D909" s="230"/>
      <c r="E909" s="182"/>
      <c r="F909" s="182"/>
      <c r="G909" s="182"/>
      <c r="H909" s="183"/>
      <c r="I909" s="184"/>
      <c r="J909" s="184"/>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si="132"/>
        <v>0</v>
      </c>
      <c r="AB909" s="228" t="str">
        <f t="shared" si="133"/>
        <v/>
      </c>
    </row>
    <row r="910" spans="1:28" s="227" customFormat="1" ht="23.1" customHeight="1">
      <c r="A910" s="181"/>
      <c r="B910" s="182"/>
      <c r="C910" s="186"/>
      <c r="D910" s="230"/>
      <c r="E910" s="182"/>
      <c r="F910" s="182"/>
      <c r="G910" s="182"/>
      <c r="H910" s="183"/>
      <c r="I910" s="184"/>
      <c r="J910" s="184"/>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si="132"/>
        <v>0</v>
      </c>
      <c r="AB910" s="228" t="str">
        <f t="shared" si="133"/>
        <v/>
      </c>
    </row>
    <row r="911" spans="1:28" s="227" customFormat="1" ht="23.1" customHeight="1">
      <c r="A911" s="181"/>
      <c r="B911" s="182"/>
      <c r="C911" s="186"/>
      <c r="D911" s="230"/>
      <c r="E911" s="182"/>
      <c r="F911" s="182"/>
      <c r="G911" s="182"/>
      <c r="H911" s="183"/>
      <c r="I911" s="184"/>
      <c r="J911" s="184"/>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si="132"/>
        <v>0</v>
      </c>
      <c r="AB911" s="228" t="str">
        <f t="shared" si="133"/>
        <v/>
      </c>
    </row>
    <row r="912" spans="1:28" s="227" customFormat="1" ht="23.1" customHeight="1">
      <c r="A912" s="181"/>
      <c r="B912" s="182"/>
      <c r="C912" s="186"/>
      <c r="D912" s="230"/>
      <c r="E912" s="182"/>
      <c r="F912" s="182"/>
      <c r="G912" s="182"/>
      <c r="H912" s="183"/>
      <c r="I912" s="184"/>
      <c r="J912" s="184"/>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si="132"/>
        <v>0</v>
      </c>
      <c r="AB912" s="228" t="str">
        <f t="shared" si="133"/>
        <v/>
      </c>
    </row>
    <row r="913" spans="1:28" s="227" customFormat="1" ht="23.1" customHeight="1">
      <c r="A913" s="181"/>
      <c r="B913" s="182"/>
      <c r="C913" s="186"/>
      <c r="D913" s="230"/>
      <c r="E913" s="182"/>
      <c r="F913" s="182"/>
      <c r="G913" s="182"/>
      <c r="H913" s="183"/>
      <c r="I913" s="184"/>
      <c r="J913" s="184"/>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si="132"/>
        <v>0</v>
      </c>
      <c r="AB913" s="228" t="str">
        <f t="shared" si="133"/>
        <v/>
      </c>
    </row>
    <row r="914" spans="1:28" s="227" customFormat="1" ht="23.1" customHeight="1">
      <c r="A914" s="181"/>
      <c r="B914" s="182"/>
      <c r="C914" s="186"/>
      <c r="D914" s="230"/>
      <c r="E914" s="182"/>
      <c r="F914" s="182"/>
      <c r="G914" s="182"/>
      <c r="H914" s="183"/>
      <c r="I914" s="184"/>
      <c r="J914" s="184"/>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si="132"/>
        <v>0</v>
      </c>
      <c r="AB914" s="228" t="str">
        <f t="shared" si="133"/>
        <v/>
      </c>
    </row>
    <row r="915" spans="1:28" s="227" customFormat="1" ht="23.1" customHeight="1">
      <c r="A915" s="181"/>
      <c r="B915" s="182"/>
      <c r="C915" s="186"/>
      <c r="D915" s="230"/>
      <c r="E915" s="182"/>
      <c r="F915" s="182"/>
      <c r="G915" s="182"/>
      <c r="H915" s="183"/>
      <c r="I915" s="184"/>
      <c r="J915" s="184"/>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si="132"/>
        <v>0</v>
      </c>
      <c r="AB915" s="228" t="str">
        <f t="shared" si="133"/>
        <v/>
      </c>
    </row>
    <row r="916" spans="1:28" s="227" customFormat="1" ht="23.1" customHeight="1">
      <c r="A916" s="181"/>
      <c r="B916" s="182"/>
      <c r="C916" s="186"/>
      <c r="D916" s="230"/>
      <c r="E916" s="182"/>
      <c r="F916" s="182"/>
      <c r="G916" s="182"/>
      <c r="H916" s="183"/>
      <c r="I916" s="184"/>
      <c r="J916" s="184"/>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si="132"/>
        <v>0</v>
      </c>
      <c r="AB916" s="228" t="str">
        <f t="shared" si="133"/>
        <v/>
      </c>
    </row>
    <row r="917" spans="1:28" s="227" customFormat="1" ht="23.1" customHeight="1">
      <c r="A917" s="181"/>
      <c r="B917" s="182"/>
      <c r="C917" s="186"/>
      <c r="D917" s="230"/>
      <c r="E917" s="182"/>
      <c r="F917" s="182"/>
      <c r="G917" s="182"/>
      <c r="H917" s="183"/>
      <c r="I917" s="184"/>
      <c r="J917" s="184"/>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si="132"/>
        <v>0</v>
      </c>
      <c r="AB917" s="228" t="str">
        <f t="shared" si="133"/>
        <v/>
      </c>
    </row>
    <row r="918" spans="1:28" s="227" customFormat="1" ht="23.1" customHeight="1">
      <c r="A918" s="181"/>
      <c r="B918" s="182"/>
      <c r="C918" s="186"/>
      <c r="D918" s="230"/>
      <c r="E918" s="182"/>
      <c r="F918" s="182"/>
      <c r="G918" s="182"/>
      <c r="H918" s="183"/>
      <c r="I918" s="184"/>
      <c r="J918" s="184"/>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si="132"/>
        <v>0</v>
      </c>
      <c r="AB918" s="228" t="str">
        <f t="shared" si="133"/>
        <v/>
      </c>
    </row>
    <row r="919" spans="1:28" s="227" customFormat="1" ht="23.1" customHeight="1">
      <c r="A919" s="181"/>
      <c r="B919" s="182"/>
      <c r="C919" s="186"/>
      <c r="D919" s="230"/>
      <c r="E919" s="182"/>
      <c r="F919" s="182"/>
      <c r="G919" s="182"/>
      <c r="H919" s="183"/>
      <c r="I919" s="184"/>
      <c r="J919" s="184"/>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si="132"/>
        <v>0</v>
      </c>
      <c r="AB919" s="228" t="str">
        <f t="shared" si="133"/>
        <v/>
      </c>
    </row>
    <row r="920" spans="1:28" s="227" customFormat="1" ht="23.1" customHeight="1">
      <c r="A920" s="181"/>
      <c r="B920" s="182"/>
      <c r="C920" s="186"/>
      <c r="D920" s="230"/>
      <c r="E920" s="182"/>
      <c r="F920" s="182"/>
      <c r="G920" s="182"/>
      <c r="H920" s="183"/>
      <c r="I920" s="184"/>
      <c r="J920" s="184"/>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si="132"/>
        <v>0</v>
      </c>
      <c r="AB920" s="228" t="str">
        <f t="shared" si="133"/>
        <v/>
      </c>
    </row>
    <row r="921" spans="1:28" s="227" customFormat="1" ht="23.1" customHeight="1">
      <c r="A921" s="181"/>
      <c r="B921" s="182"/>
      <c r="C921" s="186"/>
      <c r="D921" s="230"/>
      <c r="E921" s="182"/>
      <c r="F921" s="182"/>
      <c r="G921" s="182"/>
      <c r="H921" s="183"/>
      <c r="I921" s="184"/>
      <c r="J921" s="184"/>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si="132"/>
        <v>0</v>
      </c>
      <c r="AB921" s="228" t="str">
        <f t="shared" si="133"/>
        <v/>
      </c>
    </row>
    <row r="922" spans="1:28" s="227" customFormat="1" ht="23.1" customHeight="1">
      <c r="A922" s="181"/>
      <c r="B922" s="182"/>
      <c r="C922" s="186"/>
      <c r="D922" s="230"/>
      <c r="E922" s="182"/>
      <c r="F922" s="182"/>
      <c r="G922" s="182"/>
      <c r="H922" s="183"/>
      <c r="I922" s="184"/>
      <c r="J922" s="184"/>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si="132"/>
        <v>0</v>
      </c>
      <c r="AB922" s="228" t="str">
        <f t="shared" si="133"/>
        <v/>
      </c>
    </row>
    <row r="923" spans="1:28" s="227" customFormat="1" ht="23.1" customHeight="1">
      <c r="A923" s="181"/>
      <c r="B923" s="182"/>
      <c r="C923" s="186"/>
      <c r="D923" s="230"/>
      <c r="E923" s="182"/>
      <c r="F923" s="182"/>
      <c r="G923" s="182"/>
      <c r="H923" s="183"/>
      <c r="I923" s="184"/>
      <c r="J923" s="184"/>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si="132"/>
        <v>0</v>
      </c>
      <c r="AB923" s="228" t="str">
        <f t="shared" si="133"/>
        <v/>
      </c>
    </row>
    <row r="924" spans="1:28" s="227" customFormat="1" ht="23.1" customHeight="1">
      <c r="A924" s="181"/>
      <c r="B924" s="182"/>
      <c r="C924" s="186"/>
      <c r="D924" s="230"/>
      <c r="E924" s="182"/>
      <c r="F924" s="182"/>
      <c r="G924" s="182"/>
      <c r="H924" s="183"/>
      <c r="I924" s="184"/>
      <c r="J924" s="184"/>
      <c r="K924" s="224"/>
      <c r="L924" s="224"/>
      <c r="M924" s="224"/>
      <c r="N924" s="224"/>
      <c r="O924" s="224"/>
      <c r="P924" s="185"/>
      <c r="Q924" s="225"/>
      <c r="R924" s="182" t="str">
        <f ca="1">IF(ISERROR($V924),"",OFFSET('Smelter Look-up'!$C$4,$V924-4,0)&amp;"")</f>
        <v/>
      </c>
      <c r="S924" s="181" t="str">
        <f t="shared" ref="S924:S954" ca="1" si="134">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si="135">IF(AND(C924="Smelter not listed",OR(LEN(D924)=0,LEN(E924)=0)),1,0)</f>
        <v>0</v>
      </c>
      <c r="AB924" s="228" t="str">
        <f t="shared" ref="AB924:AB954" si="136">B924&amp;C924</f>
        <v/>
      </c>
    </row>
    <row r="925" spans="1:28" s="227" customFormat="1" ht="23.1" customHeight="1">
      <c r="A925" s="181"/>
      <c r="B925" s="182"/>
      <c r="C925" s="186"/>
      <c r="D925" s="230"/>
      <c r="E925" s="182"/>
      <c r="F925" s="182"/>
      <c r="G925" s="182"/>
      <c r="H925" s="183"/>
      <c r="I925" s="184"/>
      <c r="J925" s="184"/>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si="135"/>
        <v>0</v>
      </c>
      <c r="AB925" s="228" t="str">
        <f t="shared" si="136"/>
        <v/>
      </c>
    </row>
    <row r="926" spans="1:28" s="227" customFormat="1" ht="23.1" customHeight="1">
      <c r="A926" s="181"/>
      <c r="B926" s="182"/>
      <c r="C926" s="186"/>
      <c r="D926" s="230"/>
      <c r="E926" s="182"/>
      <c r="F926" s="182"/>
      <c r="G926" s="182"/>
      <c r="H926" s="183"/>
      <c r="I926" s="184"/>
      <c r="J926" s="184"/>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si="135"/>
        <v>0</v>
      </c>
      <c r="AB926" s="228" t="str">
        <f t="shared" si="136"/>
        <v/>
      </c>
    </row>
    <row r="927" spans="1:28" s="227" customFormat="1" ht="23.1" customHeight="1">
      <c r="A927" s="181"/>
      <c r="B927" s="182"/>
      <c r="C927" s="186"/>
      <c r="D927" s="230"/>
      <c r="E927" s="182"/>
      <c r="F927" s="182"/>
      <c r="G927" s="182"/>
      <c r="H927" s="183"/>
      <c r="I927" s="184"/>
      <c r="J927" s="184"/>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si="135"/>
        <v>0</v>
      </c>
      <c r="AB927" s="228" t="str">
        <f t="shared" si="136"/>
        <v/>
      </c>
    </row>
    <row r="928" spans="1:28" s="227" customFormat="1" ht="23.1" customHeight="1">
      <c r="A928" s="181"/>
      <c r="B928" s="182"/>
      <c r="C928" s="186"/>
      <c r="D928" s="230"/>
      <c r="E928" s="182"/>
      <c r="F928" s="182"/>
      <c r="G928" s="182"/>
      <c r="H928" s="183"/>
      <c r="I928" s="184"/>
      <c r="J928" s="184"/>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si="135"/>
        <v>0</v>
      </c>
      <c r="AB928" s="228" t="str">
        <f t="shared" si="136"/>
        <v/>
      </c>
    </row>
    <row r="929" spans="1:28" s="227" customFormat="1" ht="23.1" customHeight="1">
      <c r="A929" s="181"/>
      <c r="B929" s="182"/>
      <c r="C929" s="186"/>
      <c r="D929" s="230"/>
      <c r="E929" s="182"/>
      <c r="F929" s="182"/>
      <c r="G929" s="182"/>
      <c r="H929" s="183"/>
      <c r="I929" s="184"/>
      <c r="J929" s="184"/>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si="135"/>
        <v>0</v>
      </c>
      <c r="AB929" s="228" t="str">
        <f t="shared" si="136"/>
        <v/>
      </c>
    </row>
    <row r="930" spans="1:28" s="227" customFormat="1" ht="23.1" customHeight="1">
      <c r="A930" s="181"/>
      <c r="B930" s="182"/>
      <c r="C930" s="186"/>
      <c r="D930" s="230"/>
      <c r="E930" s="182"/>
      <c r="F930" s="182"/>
      <c r="G930" s="182"/>
      <c r="H930" s="183"/>
      <c r="I930" s="184"/>
      <c r="J930" s="184"/>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si="135"/>
        <v>0</v>
      </c>
      <c r="AB930" s="228" t="str">
        <f t="shared" si="136"/>
        <v/>
      </c>
    </row>
    <row r="931" spans="1:28" s="227" customFormat="1" ht="23.1" customHeight="1">
      <c r="A931" s="181"/>
      <c r="B931" s="182"/>
      <c r="C931" s="186"/>
      <c r="D931" s="230"/>
      <c r="E931" s="182"/>
      <c r="F931" s="182"/>
      <c r="G931" s="182"/>
      <c r="H931" s="183"/>
      <c r="I931" s="184"/>
      <c r="J931" s="184"/>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si="135"/>
        <v>0</v>
      </c>
      <c r="AB931" s="228" t="str">
        <f t="shared" si="136"/>
        <v/>
      </c>
    </row>
    <row r="932" spans="1:28" s="227" customFormat="1" ht="23.1" customHeight="1">
      <c r="A932" s="181"/>
      <c r="B932" s="182"/>
      <c r="C932" s="186"/>
      <c r="D932" s="230"/>
      <c r="E932" s="182"/>
      <c r="F932" s="182"/>
      <c r="G932" s="182"/>
      <c r="H932" s="183"/>
      <c r="I932" s="184"/>
      <c r="J932" s="184"/>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si="135"/>
        <v>0</v>
      </c>
      <c r="AB932" s="228" t="str">
        <f t="shared" si="136"/>
        <v/>
      </c>
    </row>
    <row r="933" spans="1:28" s="227" customFormat="1" ht="23.1" customHeight="1">
      <c r="A933" s="181"/>
      <c r="B933" s="182"/>
      <c r="C933" s="186"/>
      <c r="D933" s="230"/>
      <c r="E933" s="182"/>
      <c r="F933" s="182"/>
      <c r="G933" s="182"/>
      <c r="H933" s="183"/>
      <c r="I933" s="184"/>
      <c r="J933" s="184"/>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si="135"/>
        <v>0</v>
      </c>
      <c r="AB933" s="228" t="str">
        <f t="shared" si="136"/>
        <v/>
      </c>
    </row>
    <row r="934" spans="1:28" s="227" customFormat="1" ht="23.1" customHeight="1">
      <c r="A934" s="181"/>
      <c r="B934" s="182"/>
      <c r="C934" s="186"/>
      <c r="D934" s="230"/>
      <c r="E934" s="182"/>
      <c r="F934" s="182"/>
      <c r="G934" s="182"/>
      <c r="H934" s="183"/>
      <c r="I934" s="184"/>
      <c r="J934" s="184"/>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si="135"/>
        <v>0</v>
      </c>
      <c r="AB934" s="228" t="str">
        <f t="shared" si="136"/>
        <v/>
      </c>
    </row>
    <row r="935" spans="1:28" s="227" customFormat="1" ht="23.1" customHeight="1">
      <c r="A935" s="181"/>
      <c r="B935" s="182"/>
      <c r="C935" s="186"/>
      <c r="D935" s="230"/>
      <c r="E935" s="182"/>
      <c r="F935" s="182"/>
      <c r="G935" s="182"/>
      <c r="H935" s="183"/>
      <c r="I935" s="184"/>
      <c r="J935" s="184"/>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si="135"/>
        <v>0</v>
      </c>
      <c r="AB935" s="228" t="str">
        <f t="shared" si="136"/>
        <v/>
      </c>
    </row>
    <row r="936" spans="1:28" s="227" customFormat="1" ht="23.1" customHeight="1">
      <c r="A936" s="181"/>
      <c r="B936" s="182"/>
      <c r="C936" s="186"/>
      <c r="D936" s="230"/>
      <c r="E936" s="182"/>
      <c r="F936" s="182"/>
      <c r="G936" s="182"/>
      <c r="H936" s="183"/>
      <c r="I936" s="184"/>
      <c r="J936" s="184"/>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si="135"/>
        <v>0</v>
      </c>
      <c r="AB936" s="228" t="str">
        <f t="shared" si="136"/>
        <v/>
      </c>
    </row>
    <row r="937" spans="1:28" s="227" customFormat="1" ht="23.1" customHeight="1">
      <c r="A937" s="181"/>
      <c r="B937" s="182"/>
      <c r="C937" s="186"/>
      <c r="D937" s="230"/>
      <c r="E937" s="182"/>
      <c r="F937" s="182"/>
      <c r="G937" s="182"/>
      <c r="H937" s="183"/>
      <c r="I937" s="184"/>
      <c r="J937" s="184"/>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si="135"/>
        <v>0</v>
      </c>
      <c r="AB937" s="228" t="str">
        <f t="shared" si="136"/>
        <v/>
      </c>
    </row>
    <row r="938" spans="1:28" s="227" customFormat="1" ht="23.1" customHeight="1">
      <c r="A938" s="181"/>
      <c r="B938" s="182"/>
      <c r="C938" s="186"/>
      <c r="D938" s="230"/>
      <c r="E938" s="182"/>
      <c r="F938" s="182"/>
      <c r="G938" s="182"/>
      <c r="H938" s="183"/>
      <c r="I938" s="184"/>
      <c r="J938" s="184"/>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si="135"/>
        <v>0</v>
      </c>
      <c r="AB938" s="228" t="str">
        <f t="shared" si="136"/>
        <v/>
      </c>
    </row>
    <row r="939" spans="1:28" s="227" customFormat="1" ht="23.1" customHeight="1">
      <c r="A939" s="181"/>
      <c r="B939" s="182"/>
      <c r="C939" s="186"/>
      <c r="D939" s="230"/>
      <c r="E939" s="182"/>
      <c r="F939" s="182"/>
      <c r="G939" s="182"/>
      <c r="H939" s="183"/>
      <c r="I939" s="184"/>
      <c r="J939" s="184"/>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si="135"/>
        <v>0</v>
      </c>
      <c r="AB939" s="228" t="str">
        <f t="shared" si="136"/>
        <v/>
      </c>
    </row>
    <row r="940" spans="1:28" s="227" customFormat="1" ht="23.1" customHeight="1">
      <c r="A940" s="181"/>
      <c r="B940" s="182"/>
      <c r="C940" s="186"/>
      <c r="D940" s="230"/>
      <c r="E940" s="182"/>
      <c r="F940" s="182"/>
      <c r="G940" s="182"/>
      <c r="H940" s="183"/>
      <c r="I940" s="184"/>
      <c r="J940" s="184"/>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si="135"/>
        <v>0</v>
      </c>
      <c r="AB940" s="228" t="str">
        <f t="shared" si="136"/>
        <v/>
      </c>
    </row>
    <row r="941" spans="1:28" s="227" customFormat="1" ht="23.1" customHeight="1">
      <c r="A941" s="181"/>
      <c r="B941" s="182"/>
      <c r="C941" s="186"/>
      <c r="D941" s="230"/>
      <c r="E941" s="182"/>
      <c r="F941" s="182"/>
      <c r="G941" s="182"/>
      <c r="H941" s="183"/>
      <c r="I941" s="184"/>
      <c r="J941" s="184"/>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si="135"/>
        <v>0</v>
      </c>
      <c r="AB941" s="228" t="str">
        <f t="shared" si="136"/>
        <v/>
      </c>
    </row>
    <row r="942" spans="1:28" s="227" customFormat="1" ht="23.1" customHeight="1">
      <c r="A942" s="181"/>
      <c r="B942" s="182"/>
      <c r="C942" s="186"/>
      <c r="D942" s="230"/>
      <c r="E942" s="182"/>
      <c r="F942" s="182"/>
      <c r="G942" s="182"/>
      <c r="H942" s="183"/>
      <c r="I942" s="184"/>
      <c r="J942" s="184"/>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si="135"/>
        <v>0</v>
      </c>
      <c r="AB942" s="228" t="str">
        <f t="shared" si="136"/>
        <v/>
      </c>
    </row>
    <row r="943" spans="1:28" s="227" customFormat="1" ht="23.1" customHeight="1">
      <c r="A943" s="181"/>
      <c r="B943" s="182"/>
      <c r="C943" s="186"/>
      <c r="D943" s="230"/>
      <c r="E943" s="182"/>
      <c r="F943" s="182"/>
      <c r="G943" s="182"/>
      <c r="H943" s="183"/>
      <c r="I943" s="184"/>
      <c r="J943" s="184"/>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si="135"/>
        <v>0</v>
      </c>
      <c r="AB943" s="228" t="str">
        <f t="shared" si="136"/>
        <v/>
      </c>
    </row>
    <row r="944" spans="1:28" s="227" customFormat="1" ht="23.1" customHeight="1">
      <c r="A944" s="181"/>
      <c r="B944" s="182"/>
      <c r="C944" s="186"/>
      <c r="D944" s="230"/>
      <c r="E944" s="182"/>
      <c r="F944" s="182"/>
      <c r="G944" s="182"/>
      <c r="H944" s="183"/>
      <c r="I944" s="184"/>
      <c r="J944" s="184"/>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si="135"/>
        <v>0</v>
      </c>
      <c r="AB944" s="228" t="str">
        <f t="shared" si="136"/>
        <v/>
      </c>
    </row>
    <row r="945" spans="1:28" s="227" customFormat="1" ht="23.1" customHeight="1">
      <c r="A945" s="181"/>
      <c r="B945" s="182"/>
      <c r="C945" s="186"/>
      <c r="D945" s="230"/>
      <c r="E945" s="182"/>
      <c r="F945" s="182"/>
      <c r="G945" s="182"/>
      <c r="H945" s="183"/>
      <c r="I945" s="184"/>
      <c r="J945" s="184"/>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si="135"/>
        <v>0</v>
      </c>
      <c r="AB945" s="228" t="str">
        <f t="shared" si="136"/>
        <v/>
      </c>
    </row>
    <row r="946" spans="1:28" s="227" customFormat="1" ht="23.1" customHeight="1">
      <c r="A946" s="181"/>
      <c r="B946" s="182"/>
      <c r="C946" s="186"/>
      <c r="D946" s="230"/>
      <c r="E946" s="182"/>
      <c r="F946" s="182"/>
      <c r="G946" s="182"/>
      <c r="H946" s="183"/>
      <c r="I946" s="184"/>
      <c r="J946" s="184"/>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si="135"/>
        <v>0</v>
      </c>
      <c r="AB946" s="228" t="str">
        <f t="shared" si="136"/>
        <v/>
      </c>
    </row>
    <row r="947" spans="1:28" s="227" customFormat="1" ht="23.1" customHeight="1">
      <c r="A947" s="181"/>
      <c r="B947" s="182"/>
      <c r="C947" s="186"/>
      <c r="D947" s="230"/>
      <c r="E947" s="182"/>
      <c r="F947" s="182"/>
      <c r="G947" s="182"/>
      <c r="H947" s="183"/>
      <c r="I947" s="184"/>
      <c r="J947" s="184"/>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si="135"/>
        <v>0</v>
      </c>
      <c r="AB947" s="228" t="str">
        <f t="shared" si="136"/>
        <v/>
      </c>
    </row>
    <row r="948" spans="1:28" s="227" customFormat="1" ht="23.1" customHeight="1">
      <c r="A948" s="181"/>
      <c r="B948" s="182"/>
      <c r="C948" s="186"/>
      <c r="D948" s="230"/>
      <c r="E948" s="182"/>
      <c r="F948" s="182"/>
      <c r="G948" s="182"/>
      <c r="H948" s="183"/>
      <c r="I948" s="184"/>
      <c r="J948" s="184"/>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si="135"/>
        <v>0</v>
      </c>
      <c r="AB948" s="228" t="str">
        <f t="shared" si="136"/>
        <v/>
      </c>
    </row>
    <row r="949" spans="1:28" s="227" customFormat="1" ht="23.1" customHeight="1">
      <c r="A949" s="181"/>
      <c r="B949" s="182"/>
      <c r="C949" s="186"/>
      <c r="D949" s="230"/>
      <c r="E949" s="182"/>
      <c r="F949" s="182"/>
      <c r="G949" s="182"/>
      <c r="H949" s="183"/>
      <c r="I949" s="184"/>
      <c r="J949" s="184"/>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si="135"/>
        <v>0</v>
      </c>
      <c r="AB949" s="228" t="str">
        <f t="shared" si="136"/>
        <v/>
      </c>
    </row>
    <row r="950" spans="1:28" s="227" customFormat="1" ht="23.1" customHeight="1">
      <c r="A950" s="181"/>
      <c r="B950" s="182"/>
      <c r="C950" s="186"/>
      <c r="D950" s="230"/>
      <c r="E950" s="182"/>
      <c r="F950" s="182"/>
      <c r="G950" s="182"/>
      <c r="H950" s="183"/>
      <c r="I950" s="184"/>
      <c r="J950" s="184"/>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si="135"/>
        <v>0</v>
      </c>
      <c r="AB950" s="228" t="str">
        <f t="shared" si="136"/>
        <v/>
      </c>
    </row>
    <row r="951" spans="1:28" s="227" customFormat="1" ht="23.1" customHeight="1">
      <c r="A951" s="181"/>
      <c r="B951" s="182"/>
      <c r="C951" s="186"/>
      <c r="D951" s="230"/>
      <c r="E951" s="182"/>
      <c r="F951" s="182"/>
      <c r="G951" s="182"/>
      <c r="H951" s="183"/>
      <c r="I951" s="184"/>
      <c r="J951" s="184"/>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si="135"/>
        <v>0</v>
      </c>
      <c r="AB951" s="228" t="str">
        <f t="shared" si="136"/>
        <v/>
      </c>
    </row>
    <row r="952" spans="1:28" s="227" customFormat="1" ht="23.1" customHeight="1">
      <c r="A952" s="181"/>
      <c r="B952" s="182"/>
      <c r="C952" s="186"/>
      <c r="D952" s="230"/>
      <c r="E952" s="182"/>
      <c r="F952" s="182"/>
      <c r="G952" s="182"/>
      <c r="H952" s="183"/>
      <c r="I952" s="184"/>
      <c r="J952" s="184"/>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si="135"/>
        <v>0</v>
      </c>
      <c r="AB952" s="228" t="str">
        <f t="shared" si="136"/>
        <v/>
      </c>
    </row>
    <row r="953" spans="1:28" s="227" customFormat="1" ht="23.1" customHeight="1">
      <c r="A953" s="181"/>
      <c r="B953" s="182"/>
      <c r="C953" s="186"/>
      <c r="D953" s="230"/>
      <c r="E953" s="182"/>
      <c r="F953" s="182"/>
      <c r="G953" s="182"/>
      <c r="H953" s="183"/>
      <c r="I953" s="184"/>
      <c r="J953" s="184"/>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si="135"/>
        <v>0</v>
      </c>
      <c r="AB953" s="228" t="str">
        <f t="shared" si="136"/>
        <v/>
      </c>
    </row>
    <row r="954" spans="1:28" s="227" customFormat="1" ht="23.1" customHeight="1">
      <c r="A954" s="181"/>
      <c r="B954" s="182"/>
      <c r="C954" s="186"/>
      <c r="D954" s="230"/>
      <c r="E954" s="182"/>
      <c r="F954" s="182"/>
      <c r="G954" s="182"/>
      <c r="H954" s="183"/>
      <c r="I954" s="184"/>
      <c r="J954" s="184"/>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si="135"/>
        <v>0</v>
      </c>
      <c r="AB954" s="228" t="str">
        <f t="shared" si="136"/>
        <v/>
      </c>
    </row>
    <row r="955" spans="1:28" s="227" customFormat="1" ht="23.1" customHeight="1">
      <c r="A955" s="181"/>
      <c r="B955" s="182"/>
      <c r="C955" s="186"/>
      <c r="D955" s="230"/>
      <c r="E955" s="182"/>
      <c r="F955" s="182"/>
      <c r="G955" s="182"/>
      <c r="H955" s="183"/>
      <c r="I955" s="184"/>
      <c r="J955" s="184"/>
      <c r="K955" s="224"/>
      <c r="L955" s="224"/>
      <c r="M955" s="224"/>
      <c r="N955" s="224"/>
      <c r="O955" s="224"/>
      <c r="P955" s="185"/>
      <c r="Q955" s="225"/>
      <c r="R955" s="182" t="str">
        <f ca="1">IF(ISERROR($V955),"",OFFSET('Smelter Look-up'!$C$4,$V955-4,0)&amp;"")</f>
        <v/>
      </c>
      <c r="S955" s="181" t="str">
        <f t="shared" ref="S955"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si="138">IF(AND(C955="Smelter not listed",OR(LEN(D955)=0,LEN(E955)=0)),1,0)</f>
        <v>0</v>
      </c>
      <c r="AB955" s="228" t="str">
        <f t="shared" ref="AB955" si="139">B955&amp;C955</f>
        <v/>
      </c>
    </row>
    <row r="956" spans="1:28" s="227" customFormat="1" ht="23.1" customHeight="1">
      <c r="A956" s="181"/>
      <c r="B956" s="182"/>
      <c r="C956" s="186"/>
      <c r="D956" s="230"/>
      <c r="E956" s="182"/>
      <c r="F956" s="182"/>
      <c r="G956" s="182"/>
      <c r="H956" s="183"/>
      <c r="I956" s="184"/>
      <c r="J956" s="184"/>
      <c r="K956" s="224"/>
      <c r="L956" s="224"/>
      <c r="M956" s="224"/>
      <c r="N956" s="224"/>
      <c r="O956" s="224"/>
      <c r="P956" s="185"/>
      <c r="Q956" s="225"/>
      <c r="R956" s="182" t="str">
        <f ca="1">IF(ISERROR($V956),"",OFFSET('Smelter Look-up'!$C$4,$V956-4,0)&amp;"")</f>
        <v/>
      </c>
      <c r="S956" s="181" t="str">
        <f t="shared" ref="S956:S987" ca="1" si="14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si="141">IF(AND(C956="Smelter not listed",OR(LEN(D956)=0,LEN(E956)=0)),1,0)</f>
        <v>0</v>
      </c>
      <c r="AB956" s="228" t="str">
        <f t="shared" ref="AB956:AB987" si="142">B956&amp;C956</f>
        <v/>
      </c>
    </row>
    <row r="957" spans="1:28" s="227" customFormat="1" ht="23.1" customHeight="1">
      <c r="A957" s="181"/>
      <c r="B957" s="182"/>
      <c r="C957" s="186"/>
      <c r="D957" s="230"/>
      <c r="E957" s="182"/>
      <c r="F957" s="182"/>
      <c r="G957" s="182"/>
      <c r="H957" s="183"/>
      <c r="I957" s="184"/>
      <c r="J957" s="184"/>
      <c r="K957" s="224"/>
      <c r="L957" s="224"/>
      <c r="M957" s="224"/>
      <c r="N957" s="224"/>
      <c r="O957" s="224"/>
      <c r="P957" s="185"/>
      <c r="Q957" s="225"/>
      <c r="R957" s="182" t="str">
        <f ca="1">IF(ISERROR($V957),"",OFFSET('Smelter Look-up'!$C$4,$V957-4,0)&amp;"")</f>
        <v/>
      </c>
      <c r="S957" s="181" t="str">
        <f t="shared" ca="1" si="14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si="141"/>
        <v>0</v>
      </c>
      <c r="AB957" s="228" t="str">
        <f t="shared" si="142"/>
        <v/>
      </c>
    </row>
    <row r="958" spans="1:28" s="227" customFormat="1" ht="23.1" customHeight="1">
      <c r="A958" s="181"/>
      <c r="B958" s="182"/>
      <c r="C958" s="186"/>
      <c r="D958" s="230"/>
      <c r="E958" s="182"/>
      <c r="F958" s="182"/>
      <c r="G958" s="182"/>
      <c r="H958" s="183"/>
      <c r="I958" s="184"/>
      <c r="J958" s="184"/>
      <c r="K958" s="224"/>
      <c r="L958" s="224"/>
      <c r="M958" s="224"/>
      <c r="N958" s="224"/>
      <c r="O958" s="224"/>
      <c r="P958" s="185"/>
      <c r="Q958" s="225"/>
      <c r="R958" s="182" t="str">
        <f ca="1">IF(ISERROR($V958),"",OFFSET('Smelter Look-up'!$C$4,$V958-4,0)&amp;"")</f>
        <v/>
      </c>
      <c r="S958" s="181" t="str">
        <f t="shared" ca="1" si="14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si="141"/>
        <v>0</v>
      </c>
      <c r="AB958" s="228" t="str">
        <f t="shared" si="142"/>
        <v/>
      </c>
    </row>
    <row r="959" spans="1:28" s="227" customFormat="1" ht="23.1" customHeight="1">
      <c r="A959" s="181"/>
      <c r="B959" s="182"/>
      <c r="C959" s="186"/>
      <c r="D959" s="230"/>
      <c r="E959" s="182"/>
      <c r="F959" s="182"/>
      <c r="G959" s="182"/>
      <c r="H959" s="183"/>
      <c r="I959" s="184"/>
      <c r="J959" s="184"/>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si="141"/>
        <v>0</v>
      </c>
      <c r="AB959" s="228" t="str">
        <f t="shared" si="142"/>
        <v/>
      </c>
    </row>
    <row r="960" spans="1:28" s="227" customFormat="1" ht="23.1" customHeight="1">
      <c r="A960" s="181"/>
      <c r="B960" s="182"/>
      <c r="C960" s="186"/>
      <c r="D960" s="230"/>
      <c r="E960" s="182"/>
      <c r="F960" s="182"/>
      <c r="G960" s="182"/>
      <c r="H960" s="183"/>
      <c r="I960" s="184"/>
      <c r="J960" s="184"/>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si="141"/>
        <v>0</v>
      </c>
      <c r="AB960" s="228" t="str">
        <f t="shared" si="142"/>
        <v/>
      </c>
    </row>
    <row r="961" spans="1:28" s="227" customFormat="1" ht="23.1" customHeight="1">
      <c r="A961" s="181"/>
      <c r="B961" s="182"/>
      <c r="C961" s="186"/>
      <c r="D961" s="230"/>
      <c r="E961" s="182"/>
      <c r="F961" s="182"/>
      <c r="G961" s="182"/>
      <c r="H961" s="183"/>
      <c r="I961" s="184"/>
      <c r="J961" s="184"/>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si="141"/>
        <v>0</v>
      </c>
      <c r="AB961" s="228" t="str">
        <f t="shared" si="142"/>
        <v/>
      </c>
    </row>
    <row r="962" spans="1:28" s="227" customFormat="1" ht="23.1" customHeight="1">
      <c r="A962" s="181"/>
      <c r="B962" s="182"/>
      <c r="C962" s="186"/>
      <c r="D962" s="230"/>
      <c r="E962" s="182"/>
      <c r="F962" s="182"/>
      <c r="G962" s="182"/>
      <c r="H962" s="183"/>
      <c r="I962" s="184"/>
      <c r="J962" s="184"/>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si="141"/>
        <v>0</v>
      </c>
      <c r="AB962" s="228" t="str">
        <f t="shared" si="142"/>
        <v/>
      </c>
    </row>
    <row r="963" spans="1:28" s="227" customFormat="1" ht="23.1" customHeight="1">
      <c r="A963" s="181"/>
      <c r="B963" s="182"/>
      <c r="C963" s="186"/>
      <c r="D963" s="230"/>
      <c r="E963" s="182"/>
      <c r="F963" s="182"/>
      <c r="G963" s="182"/>
      <c r="H963" s="183"/>
      <c r="I963" s="184"/>
      <c r="J963" s="184"/>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si="141"/>
        <v>0</v>
      </c>
      <c r="AB963" s="228" t="str">
        <f t="shared" si="142"/>
        <v/>
      </c>
    </row>
    <row r="964" spans="1:28" s="227" customFormat="1" ht="23.1" customHeight="1">
      <c r="A964" s="181"/>
      <c r="B964" s="182"/>
      <c r="C964" s="186"/>
      <c r="D964" s="230"/>
      <c r="E964" s="182"/>
      <c r="F964" s="182"/>
      <c r="G964" s="182"/>
      <c r="H964" s="183"/>
      <c r="I964" s="184"/>
      <c r="J964" s="184"/>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si="141"/>
        <v>0</v>
      </c>
      <c r="AB964" s="228" t="str">
        <f t="shared" si="142"/>
        <v/>
      </c>
    </row>
    <row r="965" spans="1:28" s="227" customFormat="1" ht="23.1" customHeight="1">
      <c r="A965" s="181"/>
      <c r="B965" s="182"/>
      <c r="C965" s="186"/>
      <c r="D965" s="230"/>
      <c r="E965" s="182"/>
      <c r="F965" s="182"/>
      <c r="G965" s="182"/>
      <c r="H965" s="183"/>
      <c r="I965" s="184"/>
      <c r="J965" s="184"/>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si="141"/>
        <v>0</v>
      </c>
      <c r="AB965" s="228" t="str">
        <f t="shared" si="142"/>
        <v/>
      </c>
    </row>
    <row r="966" spans="1:28" s="227" customFormat="1" ht="23.1" customHeight="1">
      <c r="A966" s="181"/>
      <c r="B966" s="182"/>
      <c r="C966" s="186"/>
      <c r="D966" s="230"/>
      <c r="E966" s="182"/>
      <c r="F966" s="182"/>
      <c r="G966" s="182"/>
      <c r="H966" s="183"/>
      <c r="I966" s="184"/>
      <c r="J966" s="184"/>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si="141"/>
        <v>0</v>
      </c>
      <c r="AB966" s="228" t="str">
        <f t="shared" si="142"/>
        <v/>
      </c>
    </row>
    <row r="967" spans="1:28" s="227" customFormat="1" ht="23.1" customHeight="1">
      <c r="A967" s="181"/>
      <c r="B967" s="182"/>
      <c r="C967" s="186"/>
      <c r="D967" s="230"/>
      <c r="E967" s="182"/>
      <c r="F967" s="182"/>
      <c r="G967" s="182"/>
      <c r="H967" s="183"/>
      <c r="I967" s="184"/>
      <c r="J967" s="184"/>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si="141"/>
        <v>0</v>
      </c>
      <c r="AB967" s="228" t="str">
        <f t="shared" si="142"/>
        <v/>
      </c>
    </row>
    <row r="968" spans="1:28" s="227" customFormat="1" ht="23.1" customHeight="1">
      <c r="A968" s="181"/>
      <c r="B968" s="182"/>
      <c r="C968" s="186"/>
      <c r="D968" s="230"/>
      <c r="E968" s="182"/>
      <c r="F968" s="182"/>
      <c r="G968" s="182"/>
      <c r="H968" s="183"/>
      <c r="I968" s="184"/>
      <c r="J968" s="184"/>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si="141"/>
        <v>0</v>
      </c>
      <c r="AB968" s="228" t="str">
        <f t="shared" si="142"/>
        <v/>
      </c>
    </row>
    <row r="969" spans="1:28" s="227" customFormat="1" ht="23.1" customHeight="1">
      <c r="A969" s="181"/>
      <c r="B969" s="182"/>
      <c r="C969" s="186"/>
      <c r="D969" s="230"/>
      <c r="E969" s="182"/>
      <c r="F969" s="182"/>
      <c r="G969" s="182"/>
      <c r="H969" s="183"/>
      <c r="I969" s="184"/>
      <c r="J969" s="184"/>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si="141"/>
        <v>0</v>
      </c>
      <c r="AB969" s="228" t="str">
        <f t="shared" si="142"/>
        <v/>
      </c>
    </row>
    <row r="970" spans="1:28" s="227" customFormat="1" ht="23.1" customHeight="1">
      <c r="A970" s="181"/>
      <c r="B970" s="182"/>
      <c r="C970" s="186"/>
      <c r="D970" s="230"/>
      <c r="E970" s="182"/>
      <c r="F970" s="182"/>
      <c r="G970" s="182"/>
      <c r="H970" s="183"/>
      <c r="I970" s="184"/>
      <c r="J970" s="184"/>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si="141"/>
        <v>0</v>
      </c>
      <c r="AB970" s="228" t="str">
        <f t="shared" si="142"/>
        <v/>
      </c>
    </row>
    <row r="971" spans="1:28" s="227" customFormat="1" ht="23.1" customHeight="1">
      <c r="A971" s="181"/>
      <c r="B971" s="182"/>
      <c r="C971" s="186"/>
      <c r="D971" s="230"/>
      <c r="E971" s="182"/>
      <c r="F971" s="182"/>
      <c r="G971" s="182"/>
      <c r="H971" s="183"/>
      <c r="I971" s="184"/>
      <c r="J971" s="184"/>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si="141"/>
        <v>0</v>
      </c>
      <c r="AB971" s="228" t="str">
        <f t="shared" si="142"/>
        <v/>
      </c>
    </row>
    <row r="972" spans="1:28" s="227" customFormat="1" ht="23.1" customHeight="1">
      <c r="A972" s="181"/>
      <c r="B972" s="182"/>
      <c r="C972" s="186"/>
      <c r="D972" s="230"/>
      <c r="E972" s="182"/>
      <c r="F972" s="182"/>
      <c r="G972" s="182"/>
      <c r="H972" s="183"/>
      <c r="I972" s="184"/>
      <c r="J972" s="184"/>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si="141"/>
        <v>0</v>
      </c>
      <c r="AB972" s="228" t="str">
        <f t="shared" si="142"/>
        <v/>
      </c>
    </row>
    <row r="973" spans="1:28" s="227" customFormat="1" ht="23.1" customHeight="1">
      <c r="A973" s="181"/>
      <c r="B973" s="182"/>
      <c r="C973" s="186"/>
      <c r="D973" s="230"/>
      <c r="E973" s="182"/>
      <c r="F973" s="182"/>
      <c r="G973" s="182"/>
      <c r="H973" s="183"/>
      <c r="I973" s="184"/>
      <c r="J973" s="184"/>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si="141"/>
        <v>0</v>
      </c>
      <c r="AB973" s="228" t="str">
        <f t="shared" si="142"/>
        <v/>
      </c>
    </row>
    <row r="974" spans="1:28" s="227" customFormat="1" ht="23.1" customHeight="1">
      <c r="A974" s="181"/>
      <c r="B974" s="182"/>
      <c r="C974" s="186"/>
      <c r="D974" s="230"/>
      <c r="E974" s="182"/>
      <c r="F974" s="182"/>
      <c r="G974" s="182"/>
      <c r="H974" s="183"/>
      <c r="I974" s="184"/>
      <c r="J974" s="184"/>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si="141"/>
        <v>0</v>
      </c>
      <c r="AB974" s="228" t="str">
        <f t="shared" si="142"/>
        <v/>
      </c>
    </row>
    <row r="975" spans="1:28" s="227" customFormat="1" ht="23.1" customHeight="1">
      <c r="A975" s="181"/>
      <c r="B975" s="182"/>
      <c r="C975" s="186"/>
      <c r="D975" s="230"/>
      <c r="E975" s="182"/>
      <c r="F975" s="182"/>
      <c r="G975" s="182"/>
      <c r="H975" s="183"/>
      <c r="I975" s="184"/>
      <c r="J975" s="184"/>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si="141"/>
        <v>0</v>
      </c>
      <c r="AB975" s="228" t="str">
        <f t="shared" si="142"/>
        <v/>
      </c>
    </row>
    <row r="976" spans="1:28" s="227" customFormat="1" ht="23.1" customHeight="1">
      <c r="A976" s="181"/>
      <c r="B976" s="182"/>
      <c r="C976" s="186"/>
      <c r="D976" s="230"/>
      <c r="E976" s="182"/>
      <c r="F976" s="182"/>
      <c r="G976" s="182"/>
      <c r="H976" s="183"/>
      <c r="I976" s="184"/>
      <c r="J976" s="184"/>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si="141"/>
        <v>0</v>
      </c>
      <c r="AB976" s="228" t="str">
        <f t="shared" si="142"/>
        <v/>
      </c>
    </row>
    <row r="977" spans="1:28" s="227" customFormat="1" ht="23.1" customHeight="1">
      <c r="A977" s="181"/>
      <c r="B977" s="182"/>
      <c r="C977" s="186"/>
      <c r="D977" s="230"/>
      <c r="E977" s="182"/>
      <c r="F977" s="182"/>
      <c r="G977" s="182"/>
      <c r="H977" s="183"/>
      <c r="I977" s="184"/>
      <c r="J977" s="184"/>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si="141"/>
        <v>0</v>
      </c>
      <c r="AB977" s="228" t="str">
        <f t="shared" si="142"/>
        <v/>
      </c>
    </row>
    <row r="978" spans="1:28" s="227" customFormat="1" ht="23.1" customHeight="1">
      <c r="A978" s="181"/>
      <c r="B978" s="182"/>
      <c r="C978" s="186"/>
      <c r="D978" s="230"/>
      <c r="E978" s="182"/>
      <c r="F978" s="182"/>
      <c r="G978" s="182"/>
      <c r="H978" s="183"/>
      <c r="I978" s="184"/>
      <c r="J978" s="184"/>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si="141"/>
        <v>0</v>
      </c>
      <c r="AB978" s="228" t="str">
        <f t="shared" si="142"/>
        <v/>
      </c>
    </row>
    <row r="979" spans="1:28" s="227" customFormat="1" ht="23.1" customHeight="1">
      <c r="A979" s="181"/>
      <c r="B979" s="182"/>
      <c r="C979" s="186"/>
      <c r="D979" s="230"/>
      <c r="E979" s="182"/>
      <c r="F979" s="182"/>
      <c r="G979" s="182"/>
      <c r="H979" s="183"/>
      <c r="I979" s="184"/>
      <c r="J979" s="184"/>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si="141"/>
        <v>0</v>
      </c>
      <c r="AB979" s="228" t="str">
        <f t="shared" si="142"/>
        <v/>
      </c>
    </row>
    <row r="980" spans="1:28" s="227" customFormat="1" ht="23.1" customHeight="1">
      <c r="A980" s="181"/>
      <c r="B980" s="182"/>
      <c r="C980" s="186"/>
      <c r="D980" s="230"/>
      <c r="E980" s="182"/>
      <c r="F980" s="182"/>
      <c r="G980" s="182"/>
      <c r="H980" s="183"/>
      <c r="I980" s="184"/>
      <c r="J980" s="184"/>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si="141"/>
        <v>0</v>
      </c>
      <c r="AB980" s="228" t="str">
        <f t="shared" si="142"/>
        <v/>
      </c>
    </row>
    <row r="981" spans="1:28" s="227" customFormat="1" ht="23.1" customHeight="1">
      <c r="A981" s="181"/>
      <c r="B981" s="182"/>
      <c r="C981" s="186"/>
      <c r="D981" s="230"/>
      <c r="E981" s="182"/>
      <c r="F981" s="182"/>
      <c r="G981" s="182"/>
      <c r="H981" s="183"/>
      <c r="I981" s="184"/>
      <c r="J981" s="184"/>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si="141"/>
        <v>0</v>
      </c>
      <c r="AB981" s="228" t="str">
        <f t="shared" si="142"/>
        <v/>
      </c>
    </row>
    <row r="982" spans="1:28" s="227" customFormat="1" ht="23.1" customHeight="1">
      <c r="A982" s="181"/>
      <c r="B982" s="182"/>
      <c r="C982" s="186"/>
      <c r="D982" s="230"/>
      <c r="E982" s="182"/>
      <c r="F982" s="182"/>
      <c r="G982" s="182"/>
      <c r="H982" s="183"/>
      <c r="I982" s="184"/>
      <c r="J982" s="184"/>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si="141"/>
        <v>0</v>
      </c>
      <c r="AB982" s="228" t="str">
        <f t="shared" si="142"/>
        <v/>
      </c>
    </row>
    <row r="983" spans="1:28" s="227" customFormat="1" ht="23.1" customHeight="1">
      <c r="A983" s="181"/>
      <c r="B983" s="182"/>
      <c r="C983" s="186"/>
      <c r="D983" s="230"/>
      <c r="E983" s="182"/>
      <c r="F983" s="182"/>
      <c r="G983" s="182"/>
      <c r="H983" s="183"/>
      <c r="I983" s="184"/>
      <c r="J983" s="184"/>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si="141"/>
        <v>0</v>
      </c>
      <c r="AB983" s="228" t="str">
        <f t="shared" si="142"/>
        <v/>
      </c>
    </row>
    <row r="984" spans="1:28" s="227" customFormat="1" ht="23.1" customHeight="1">
      <c r="A984" s="181"/>
      <c r="B984" s="182"/>
      <c r="C984" s="186"/>
      <c r="D984" s="230"/>
      <c r="E984" s="182"/>
      <c r="F984" s="182"/>
      <c r="G984" s="182"/>
      <c r="H984" s="183"/>
      <c r="I984" s="184"/>
      <c r="J984" s="184"/>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si="141"/>
        <v>0</v>
      </c>
      <c r="AB984" s="228" t="str">
        <f t="shared" si="142"/>
        <v/>
      </c>
    </row>
    <row r="985" spans="1:28" s="227" customFormat="1" ht="23.1" customHeight="1">
      <c r="A985" s="181"/>
      <c r="B985" s="182"/>
      <c r="C985" s="186"/>
      <c r="D985" s="230"/>
      <c r="E985" s="182"/>
      <c r="F985" s="182"/>
      <c r="G985" s="182"/>
      <c r="H985" s="183"/>
      <c r="I985" s="184"/>
      <c r="J985" s="184"/>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si="141"/>
        <v>0</v>
      </c>
      <c r="AB985" s="228" t="str">
        <f t="shared" si="142"/>
        <v/>
      </c>
    </row>
    <row r="986" spans="1:28" s="227" customFormat="1" ht="23.1" customHeight="1">
      <c r="A986" s="181"/>
      <c r="B986" s="182"/>
      <c r="C986" s="186"/>
      <c r="D986" s="230"/>
      <c r="E986" s="182"/>
      <c r="F986" s="182"/>
      <c r="G986" s="182"/>
      <c r="H986" s="183"/>
      <c r="I986" s="184"/>
      <c r="J986" s="184"/>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si="141"/>
        <v>0</v>
      </c>
      <c r="AB986" s="228" t="str">
        <f t="shared" si="142"/>
        <v/>
      </c>
    </row>
    <row r="987" spans="1:28" s="227" customFormat="1" ht="23.1" customHeight="1">
      <c r="A987" s="181"/>
      <c r="B987" s="182"/>
      <c r="C987" s="186"/>
      <c r="D987" s="230"/>
      <c r="E987" s="182"/>
      <c r="F987" s="182"/>
      <c r="G987" s="182"/>
      <c r="H987" s="183"/>
      <c r="I987" s="184"/>
      <c r="J987" s="184"/>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si="141"/>
        <v>0</v>
      </c>
      <c r="AB987" s="228" t="str">
        <f t="shared" si="142"/>
        <v/>
      </c>
    </row>
    <row r="988" spans="1:28" s="227" customFormat="1" ht="23.1" customHeight="1">
      <c r="A988" s="181"/>
      <c r="B988" s="182"/>
      <c r="C988" s="186"/>
      <c r="D988" s="230"/>
      <c r="E988" s="182"/>
      <c r="F988" s="182"/>
      <c r="G988" s="182"/>
      <c r="H988" s="183"/>
      <c r="I988" s="184"/>
      <c r="J988" s="184"/>
      <c r="K988" s="224"/>
      <c r="L988" s="224"/>
      <c r="M988" s="224"/>
      <c r="N988" s="224"/>
      <c r="O988" s="224"/>
      <c r="P988" s="185"/>
      <c r="Q988" s="225"/>
      <c r="R988" s="182" t="str">
        <f ca="1">IF(ISERROR($V988),"",OFFSET('Smelter Look-up'!$C$4,$V988-4,0)&amp;"")</f>
        <v/>
      </c>
      <c r="S988" s="181" t="str">
        <f t="shared" ref="S988:S1018" ca="1" si="14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si="144">IF(AND(C988="Smelter not listed",OR(LEN(D988)=0,LEN(E988)=0)),1,0)</f>
        <v>0</v>
      </c>
      <c r="AB988" s="228" t="str">
        <f t="shared" ref="AB988:AB1018" si="145">B988&amp;C988</f>
        <v/>
      </c>
    </row>
    <row r="989" spans="1:28" s="227" customFormat="1" ht="23.1" customHeight="1">
      <c r="A989" s="181"/>
      <c r="B989" s="182"/>
      <c r="C989" s="186"/>
      <c r="D989" s="230"/>
      <c r="E989" s="182"/>
      <c r="F989" s="182"/>
      <c r="G989" s="182"/>
      <c r="H989" s="183"/>
      <c r="I989" s="184"/>
      <c r="J989" s="184"/>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si="144"/>
        <v>0</v>
      </c>
      <c r="AB989" s="228" t="str">
        <f t="shared" si="145"/>
        <v/>
      </c>
    </row>
    <row r="990" spans="1:28" s="227" customFormat="1" ht="23.1" customHeight="1">
      <c r="A990" s="181"/>
      <c r="B990" s="182"/>
      <c r="C990" s="186"/>
      <c r="D990" s="230"/>
      <c r="E990" s="182"/>
      <c r="F990" s="182"/>
      <c r="G990" s="182"/>
      <c r="H990" s="183"/>
      <c r="I990" s="184"/>
      <c r="J990" s="184"/>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si="144"/>
        <v>0</v>
      </c>
      <c r="AB990" s="228" t="str">
        <f t="shared" si="145"/>
        <v/>
      </c>
    </row>
    <row r="991" spans="1:28" s="227" customFormat="1" ht="23.1" customHeight="1">
      <c r="A991" s="181"/>
      <c r="B991" s="182"/>
      <c r="C991" s="186"/>
      <c r="D991" s="230"/>
      <c r="E991" s="182"/>
      <c r="F991" s="182"/>
      <c r="G991" s="182"/>
      <c r="H991" s="183"/>
      <c r="I991" s="184"/>
      <c r="J991" s="184"/>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si="144"/>
        <v>0</v>
      </c>
      <c r="AB991" s="228" t="str">
        <f t="shared" si="145"/>
        <v/>
      </c>
    </row>
    <row r="992" spans="1:28" s="227" customFormat="1" ht="23.1" customHeight="1">
      <c r="A992" s="181"/>
      <c r="B992" s="182"/>
      <c r="C992" s="186"/>
      <c r="D992" s="230"/>
      <c r="E992" s="182"/>
      <c r="F992" s="182"/>
      <c r="G992" s="182"/>
      <c r="H992" s="183"/>
      <c r="I992" s="184"/>
      <c r="J992" s="184"/>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si="144"/>
        <v>0</v>
      </c>
      <c r="AB992" s="228" t="str">
        <f t="shared" si="145"/>
        <v/>
      </c>
    </row>
    <row r="993" spans="1:28" s="227" customFormat="1" ht="23.1" customHeight="1">
      <c r="A993" s="181"/>
      <c r="B993" s="182"/>
      <c r="C993" s="186"/>
      <c r="D993" s="230"/>
      <c r="E993" s="182"/>
      <c r="F993" s="182"/>
      <c r="G993" s="182"/>
      <c r="H993" s="183"/>
      <c r="I993" s="184"/>
      <c r="J993" s="184"/>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si="144"/>
        <v>0</v>
      </c>
      <c r="AB993" s="228" t="str">
        <f t="shared" si="145"/>
        <v/>
      </c>
    </row>
    <row r="994" spans="1:28" s="227" customFormat="1" ht="23.1" customHeight="1">
      <c r="A994" s="181"/>
      <c r="B994" s="182"/>
      <c r="C994" s="186"/>
      <c r="D994" s="230"/>
      <c r="E994" s="182"/>
      <c r="F994" s="182"/>
      <c r="G994" s="182"/>
      <c r="H994" s="183"/>
      <c r="I994" s="184"/>
      <c r="J994" s="184"/>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si="144"/>
        <v>0</v>
      </c>
      <c r="AB994" s="228" t="str">
        <f t="shared" si="145"/>
        <v/>
      </c>
    </row>
    <row r="995" spans="1:28" s="227" customFormat="1" ht="23.1" customHeight="1">
      <c r="A995" s="181"/>
      <c r="B995" s="182"/>
      <c r="C995" s="186"/>
      <c r="D995" s="230"/>
      <c r="E995" s="182"/>
      <c r="F995" s="182"/>
      <c r="G995" s="182"/>
      <c r="H995" s="183"/>
      <c r="I995" s="184"/>
      <c r="J995" s="184"/>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si="144"/>
        <v>0</v>
      </c>
      <c r="AB995" s="228" t="str">
        <f t="shared" si="145"/>
        <v/>
      </c>
    </row>
    <row r="996" spans="1:28" s="227" customFormat="1" ht="23.1" customHeight="1">
      <c r="A996" s="181"/>
      <c r="B996" s="182"/>
      <c r="C996" s="186"/>
      <c r="D996" s="230"/>
      <c r="E996" s="182"/>
      <c r="F996" s="182"/>
      <c r="G996" s="182"/>
      <c r="H996" s="183"/>
      <c r="I996" s="184"/>
      <c r="J996" s="184"/>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si="144"/>
        <v>0</v>
      </c>
      <c r="AB996" s="228" t="str">
        <f t="shared" si="145"/>
        <v/>
      </c>
    </row>
    <row r="997" spans="1:28" s="227" customFormat="1" ht="23.1" customHeight="1">
      <c r="A997" s="181"/>
      <c r="B997" s="182"/>
      <c r="C997" s="186"/>
      <c r="D997" s="230"/>
      <c r="E997" s="182"/>
      <c r="F997" s="182"/>
      <c r="G997" s="182"/>
      <c r="H997" s="183"/>
      <c r="I997" s="184"/>
      <c r="J997" s="184"/>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si="144"/>
        <v>0</v>
      </c>
      <c r="AB997" s="228" t="str">
        <f t="shared" si="145"/>
        <v/>
      </c>
    </row>
    <row r="998" spans="1:28" s="227" customFormat="1" ht="23.1" customHeight="1">
      <c r="A998" s="181"/>
      <c r="B998" s="182"/>
      <c r="C998" s="186"/>
      <c r="D998" s="230"/>
      <c r="E998" s="182"/>
      <c r="F998" s="182"/>
      <c r="G998" s="182"/>
      <c r="H998" s="183"/>
      <c r="I998" s="184"/>
      <c r="J998" s="184"/>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si="144"/>
        <v>0</v>
      </c>
      <c r="AB998" s="228" t="str">
        <f t="shared" si="145"/>
        <v/>
      </c>
    </row>
    <row r="999" spans="1:28" s="227" customFormat="1" ht="23.1" customHeight="1">
      <c r="A999" s="181"/>
      <c r="B999" s="182"/>
      <c r="C999" s="186"/>
      <c r="D999" s="230"/>
      <c r="E999" s="182"/>
      <c r="F999" s="182"/>
      <c r="G999" s="182"/>
      <c r="H999" s="183"/>
      <c r="I999" s="184"/>
      <c r="J999" s="184"/>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si="144"/>
        <v>0</v>
      </c>
      <c r="AB999" s="228" t="str">
        <f t="shared" si="145"/>
        <v/>
      </c>
    </row>
    <row r="1000" spans="1:28" s="227" customFormat="1" ht="23.1" customHeight="1">
      <c r="A1000" s="181"/>
      <c r="B1000" s="182"/>
      <c r="C1000" s="186"/>
      <c r="D1000" s="230"/>
      <c r="E1000" s="182"/>
      <c r="F1000" s="182"/>
      <c r="G1000" s="182"/>
      <c r="H1000" s="183"/>
      <c r="I1000" s="184"/>
      <c r="J1000" s="184"/>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si="144"/>
        <v>0</v>
      </c>
      <c r="AB1000" s="228" t="str">
        <f t="shared" si="145"/>
        <v/>
      </c>
    </row>
    <row r="1001" spans="1:28" s="227" customFormat="1" ht="23.1" customHeight="1">
      <c r="A1001" s="181"/>
      <c r="B1001" s="182"/>
      <c r="C1001" s="186"/>
      <c r="D1001" s="230"/>
      <c r="E1001" s="182"/>
      <c r="F1001" s="182"/>
      <c r="G1001" s="182"/>
      <c r="H1001" s="183"/>
      <c r="I1001" s="184"/>
      <c r="J1001" s="184"/>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si="144"/>
        <v>0</v>
      </c>
      <c r="AB1001" s="228" t="str">
        <f t="shared" si="145"/>
        <v/>
      </c>
    </row>
    <row r="1002" spans="1:28" s="227" customFormat="1" ht="23.1" customHeight="1">
      <c r="A1002" s="181"/>
      <c r="B1002" s="182"/>
      <c r="C1002" s="186"/>
      <c r="D1002" s="230"/>
      <c r="E1002" s="182"/>
      <c r="F1002" s="182"/>
      <c r="G1002" s="182"/>
      <c r="H1002" s="183"/>
      <c r="I1002" s="184"/>
      <c r="J1002" s="184"/>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si="144"/>
        <v>0</v>
      </c>
      <c r="AB1002" s="228" t="str">
        <f t="shared" si="145"/>
        <v/>
      </c>
    </row>
    <row r="1003" spans="1:28" s="227" customFormat="1" ht="23.1" customHeight="1">
      <c r="A1003" s="181"/>
      <c r="B1003" s="182"/>
      <c r="C1003" s="186"/>
      <c r="D1003" s="230"/>
      <c r="E1003" s="182"/>
      <c r="F1003" s="182"/>
      <c r="G1003" s="182"/>
      <c r="H1003" s="183"/>
      <c r="I1003" s="184"/>
      <c r="J1003" s="184"/>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si="144"/>
        <v>0</v>
      </c>
      <c r="AB1003" s="228" t="str">
        <f t="shared" si="145"/>
        <v/>
      </c>
    </row>
    <row r="1004" spans="1:28" s="227" customFormat="1" ht="23.1" customHeight="1">
      <c r="A1004" s="181"/>
      <c r="B1004" s="182"/>
      <c r="C1004" s="186"/>
      <c r="D1004" s="230"/>
      <c r="E1004" s="182"/>
      <c r="F1004" s="182"/>
      <c r="G1004" s="182"/>
      <c r="H1004" s="183"/>
      <c r="I1004" s="184"/>
      <c r="J1004" s="184"/>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si="144"/>
        <v>0</v>
      </c>
      <c r="AB1004" s="228" t="str">
        <f t="shared" si="145"/>
        <v/>
      </c>
    </row>
    <row r="1005" spans="1:28" s="227" customFormat="1" ht="23.1" customHeight="1">
      <c r="A1005" s="181"/>
      <c r="B1005" s="182"/>
      <c r="C1005" s="186"/>
      <c r="D1005" s="230"/>
      <c r="E1005" s="182"/>
      <c r="F1005" s="182"/>
      <c r="G1005" s="182"/>
      <c r="H1005" s="183"/>
      <c r="I1005" s="184"/>
      <c r="J1005" s="184"/>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si="144"/>
        <v>0</v>
      </c>
      <c r="AB1005" s="228" t="str">
        <f t="shared" si="145"/>
        <v/>
      </c>
    </row>
    <row r="1006" spans="1:28" s="227" customFormat="1" ht="23.1" customHeight="1">
      <c r="A1006" s="181"/>
      <c r="B1006" s="182"/>
      <c r="C1006" s="186"/>
      <c r="D1006" s="230"/>
      <c r="E1006" s="182"/>
      <c r="F1006" s="182"/>
      <c r="G1006" s="182"/>
      <c r="H1006" s="183"/>
      <c r="I1006" s="184"/>
      <c r="J1006" s="184"/>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si="144"/>
        <v>0</v>
      </c>
      <c r="AB1006" s="228" t="str">
        <f t="shared" si="145"/>
        <v/>
      </c>
    </row>
    <row r="1007" spans="1:28" s="227" customFormat="1" ht="23.1" customHeight="1">
      <c r="A1007" s="181"/>
      <c r="B1007" s="182"/>
      <c r="C1007" s="186"/>
      <c r="D1007" s="230"/>
      <c r="E1007" s="182"/>
      <c r="F1007" s="182"/>
      <c r="G1007" s="182"/>
      <c r="H1007" s="183"/>
      <c r="I1007" s="184"/>
      <c r="J1007" s="184"/>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si="144"/>
        <v>0</v>
      </c>
      <c r="AB1007" s="228" t="str">
        <f t="shared" si="145"/>
        <v/>
      </c>
    </row>
    <row r="1008" spans="1:28" s="227" customFormat="1" ht="23.1" customHeight="1">
      <c r="A1008" s="181"/>
      <c r="B1008" s="182"/>
      <c r="C1008" s="186"/>
      <c r="D1008" s="230"/>
      <c r="E1008" s="182"/>
      <c r="F1008" s="182"/>
      <c r="G1008" s="182"/>
      <c r="H1008" s="183"/>
      <c r="I1008" s="184"/>
      <c r="J1008" s="184"/>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si="144"/>
        <v>0</v>
      </c>
      <c r="AB1008" s="228" t="str">
        <f t="shared" si="145"/>
        <v/>
      </c>
    </row>
    <row r="1009" spans="1:28" s="227" customFormat="1" ht="23.1" customHeight="1">
      <c r="A1009" s="181"/>
      <c r="B1009" s="182"/>
      <c r="C1009" s="186"/>
      <c r="D1009" s="230"/>
      <c r="E1009" s="182"/>
      <c r="F1009" s="182"/>
      <c r="G1009" s="182"/>
      <c r="H1009" s="183"/>
      <c r="I1009" s="184"/>
      <c r="J1009" s="184"/>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si="144"/>
        <v>0</v>
      </c>
      <c r="AB1009" s="228" t="str">
        <f t="shared" si="145"/>
        <v/>
      </c>
    </row>
    <row r="1010" spans="1:28" s="227" customFormat="1" ht="23.1" customHeight="1">
      <c r="A1010" s="181"/>
      <c r="B1010" s="182"/>
      <c r="C1010" s="186"/>
      <c r="D1010" s="230"/>
      <c r="E1010" s="182"/>
      <c r="F1010" s="182"/>
      <c r="G1010" s="182"/>
      <c r="H1010" s="183"/>
      <c r="I1010" s="184"/>
      <c r="J1010" s="184"/>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si="144"/>
        <v>0</v>
      </c>
      <c r="AB1010" s="228" t="str">
        <f t="shared" si="145"/>
        <v/>
      </c>
    </row>
    <row r="1011" spans="1:28" s="227" customFormat="1" ht="23.1" customHeight="1">
      <c r="A1011" s="181"/>
      <c r="B1011" s="182"/>
      <c r="C1011" s="186"/>
      <c r="D1011" s="230"/>
      <c r="E1011" s="182"/>
      <c r="F1011" s="182"/>
      <c r="G1011" s="182"/>
      <c r="H1011" s="183"/>
      <c r="I1011" s="184"/>
      <c r="J1011" s="184"/>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si="144"/>
        <v>0</v>
      </c>
      <c r="AB1011" s="228" t="str">
        <f t="shared" si="145"/>
        <v/>
      </c>
    </row>
    <row r="1012" spans="1:28" s="227" customFormat="1" ht="23.1" customHeight="1">
      <c r="A1012" s="181"/>
      <c r="B1012" s="182"/>
      <c r="C1012" s="186"/>
      <c r="D1012" s="230"/>
      <c r="E1012" s="182"/>
      <c r="F1012" s="182"/>
      <c r="G1012" s="182"/>
      <c r="H1012" s="183"/>
      <c r="I1012" s="184"/>
      <c r="J1012" s="184"/>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si="144"/>
        <v>0</v>
      </c>
      <c r="AB1012" s="228" t="str">
        <f t="shared" si="145"/>
        <v/>
      </c>
    </row>
    <row r="1013" spans="1:28" s="227" customFormat="1" ht="23.1" customHeight="1">
      <c r="A1013" s="181"/>
      <c r="B1013" s="182"/>
      <c r="C1013" s="186"/>
      <c r="D1013" s="230"/>
      <c r="E1013" s="182"/>
      <c r="F1013" s="182"/>
      <c r="G1013" s="182"/>
      <c r="H1013" s="183"/>
      <c r="I1013" s="184"/>
      <c r="J1013" s="184"/>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si="144"/>
        <v>0</v>
      </c>
      <c r="AB1013" s="228" t="str">
        <f t="shared" si="145"/>
        <v/>
      </c>
    </row>
    <row r="1014" spans="1:28" s="227" customFormat="1" ht="23.1" customHeight="1">
      <c r="A1014" s="181"/>
      <c r="B1014" s="182"/>
      <c r="C1014" s="186"/>
      <c r="D1014" s="230"/>
      <c r="E1014" s="182"/>
      <c r="F1014" s="182"/>
      <c r="G1014" s="182"/>
      <c r="H1014" s="183"/>
      <c r="I1014" s="184"/>
      <c r="J1014" s="184"/>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si="144"/>
        <v>0</v>
      </c>
      <c r="AB1014" s="228" t="str">
        <f t="shared" si="145"/>
        <v/>
      </c>
    </row>
    <row r="1015" spans="1:28" s="227" customFormat="1" ht="23.1" customHeight="1">
      <c r="A1015" s="181"/>
      <c r="B1015" s="182"/>
      <c r="C1015" s="186"/>
      <c r="D1015" s="230"/>
      <c r="E1015" s="182"/>
      <c r="F1015" s="182"/>
      <c r="G1015" s="182"/>
      <c r="H1015" s="183"/>
      <c r="I1015" s="184"/>
      <c r="J1015" s="184"/>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si="144"/>
        <v>0</v>
      </c>
      <c r="AB1015" s="228" t="str">
        <f t="shared" si="145"/>
        <v/>
      </c>
    </row>
    <row r="1016" spans="1:28" s="227" customFormat="1" ht="23.1" customHeight="1">
      <c r="A1016" s="181"/>
      <c r="B1016" s="182"/>
      <c r="C1016" s="186"/>
      <c r="D1016" s="230"/>
      <c r="E1016" s="182"/>
      <c r="F1016" s="182"/>
      <c r="G1016" s="182"/>
      <c r="H1016" s="183"/>
      <c r="I1016" s="184"/>
      <c r="J1016" s="184"/>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si="144"/>
        <v>0</v>
      </c>
      <c r="AB1016" s="228" t="str">
        <f t="shared" si="145"/>
        <v/>
      </c>
    </row>
    <row r="1017" spans="1:28" s="227" customFormat="1" ht="23.1" customHeight="1">
      <c r="A1017" s="181"/>
      <c r="B1017" s="182"/>
      <c r="C1017" s="186"/>
      <c r="D1017" s="230"/>
      <c r="E1017" s="182"/>
      <c r="F1017" s="182"/>
      <c r="G1017" s="182"/>
      <c r="H1017" s="183"/>
      <c r="I1017" s="184"/>
      <c r="J1017" s="184"/>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si="144"/>
        <v>0</v>
      </c>
      <c r="AB1017" s="228" t="str">
        <f t="shared" si="145"/>
        <v/>
      </c>
    </row>
    <row r="1018" spans="1:28" s="227" customFormat="1" ht="23.1" customHeight="1">
      <c r="A1018" s="181"/>
      <c r="B1018" s="182"/>
      <c r="C1018" s="186"/>
      <c r="D1018" s="230"/>
      <c r="E1018" s="182"/>
      <c r="F1018" s="182"/>
      <c r="G1018" s="182"/>
      <c r="H1018" s="183"/>
      <c r="I1018" s="184"/>
      <c r="J1018" s="184"/>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si="144"/>
        <v>0</v>
      </c>
      <c r="AB1018" s="228" t="str">
        <f t="shared" si="145"/>
        <v/>
      </c>
    </row>
    <row r="1019" spans="1:28" s="227" customFormat="1" ht="23.1" customHeight="1">
      <c r="A1019" s="181"/>
      <c r="B1019" s="182"/>
      <c r="C1019" s="186"/>
      <c r="D1019" s="230"/>
      <c r="E1019" s="182"/>
      <c r="F1019" s="182"/>
      <c r="G1019" s="182"/>
      <c r="H1019" s="183"/>
      <c r="I1019" s="184"/>
      <c r="J1019" s="184"/>
      <c r="K1019" s="224"/>
      <c r="L1019" s="224"/>
      <c r="M1019" s="224"/>
      <c r="N1019" s="224"/>
      <c r="O1019" s="224"/>
      <c r="P1019" s="185"/>
      <c r="Q1019" s="225"/>
      <c r="R1019" s="182" t="str">
        <f ca="1">IF(ISERROR($V1019),"",OFFSET('Smelter Look-up'!$C$4,$V1019-4,0)&amp;"")</f>
        <v/>
      </c>
      <c r="S1019" s="181" t="str">
        <f t="shared" ref="S1019"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si="147">IF(AND(C1019="Smelter not listed",OR(LEN(D1019)=0,LEN(E1019)=0)),1,0)</f>
        <v>0</v>
      </c>
      <c r="AB1019" s="228" t="str">
        <f t="shared" ref="AB1019" si="148">B1019&amp;C1019</f>
        <v/>
      </c>
    </row>
    <row r="1020" spans="1:28" s="227" customFormat="1" ht="23.1" customHeight="1">
      <c r="A1020" s="181"/>
      <c r="B1020" s="182"/>
      <c r="C1020" s="186"/>
      <c r="D1020" s="230"/>
      <c r="E1020" s="182"/>
      <c r="F1020" s="182"/>
      <c r="G1020" s="182"/>
      <c r="H1020" s="183"/>
      <c r="I1020" s="184"/>
      <c r="J1020" s="184"/>
      <c r="K1020" s="224"/>
      <c r="L1020" s="224"/>
      <c r="M1020" s="224"/>
      <c r="N1020" s="224"/>
      <c r="O1020" s="224"/>
      <c r="P1020" s="185"/>
      <c r="Q1020" s="225"/>
      <c r="R1020" s="182" t="str">
        <f ca="1">IF(ISERROR($V1020),"",OFFSET('Smelter Look-up'!$C$4,$V1020-4,0)&amp;"")</f>
        <v/>
      </c>
      <c r="S1020" s="181" t="str">
        <f t="shared" ref="S1020:S1051" ca="1" si="149">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si="150">IF(AND(C1020="Smelter not listed",OR(LEN(D1020)=0,LEN(E1020)=0)),1,0)</f>
        <v>0</v>
      </c>
      <c r="AB1020" s="228" t="str">
        <f t="shared" ref="AB1020:AB1051" si="151">B1020&amp;C1020</f>
        <v/>
      </c>
    </row>
    <row r="1021" spans="1:28" s="227" customFormat="1" ht="23.1" customHeight="1">
      <c r="A1021" s="181"/>
      <c r="B1021" s="182"/>
      <c r="C1021" s="186"/>
      <c r="D1021" s="230"/>
      <c r="E1021" s="182"/>
      <c r="F1021" s="182"/>
      <c r="G1021" s="182"/>
      <c r="H1021" s="183"/>
      <c r="I1021" s="184"/>
      <c r="J1021" s="184"/>
      <c r="K1021" s="224"/>
      <c r="L1021" s="224"/>
      <c r="M1021" s="224"/>
      <c r="N1021" s="224"/>
      <c r="O1021" s="224"/>
      <c r="P1021" s="185"/>
      <c r="Q1021" s="225"/>
      <c r="R1021" s="182" t="str">
        <f ca="1">IF(ISERROR($V1021),"",OFFSET('Smelter Look-up'!$C$4,$V1021-4,0)&amp;"")</f>
        <v/>
      </c>
      <c r="S1021" s="181" t="str">
        <f t="shared" ca="1" si="14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si="150"/>
        <v>0</v>
      </c>
      <c r="AB1021" s="228" t="str">
        <f t="shared" si="151"/>
        <v/>
      </c>
    </row>
    <row r="1022" spans="1:28" s="227" customFormat="1" ht="23.1" customHeight="1">
      <c r="A1022" s="181"/>
      <c r="B1022" s="182"/>
      <c r="C1022" s="186"/>
      <c r="D1022" s="230"/>
      <c r="E1022" s="182"/>
      <c r="F1022" s="182"/>
      <c r="G1022" s="182"/>
      <c r="H1022" s="183"/>
      <c r="I1022" s="184"/>
      <c r="J1022" s="184"/>
      <c r="K1022" s="224"/>
      <c r="L1022" s="224"/>
      <c r="M1022" s="224"/>
      <c r="N1022" s="224"/>
      <c r="O1022" s="224"/>
      <c r="P1022" s="185"/>
      <c r="Q1022" s="225"/>
      <c r="R1022" s="182" t="str">
        <f ca="1">IF(ISERROR($V1022),"",OFFSET('Smelter Look-up'!$C$4,$V1022-4,0)&amp;"")</f>
        <v/>
      </c>
      <c r="S1022" s="181" t="str">
        <f t="shared" ca="1" si="14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si="150"/>
        <v>0</v>
      </c>
      <c r="AB1022" s="228" t="str">
        <f t="shared" si="151"/>
        <v/>
      </c>
    </row>
    <row r="1023" spans="1:28" s="227" customFormat="1" ht="23.1" customHeight="1">
      <c r="A1023" s="181"/>
      <c r="B1023" s="182"/>
      <c r="C1023" s="186"/>
      <c r="D1023" s="230"/>
      <c r="E1023" s="182"/>
      <c r="F1023" s="182"/>
      <c r="G1023" s="182"/>
      <c r="H1023" s="183"/>
      <c r="I1023" s="184"/>
      <c r="J1023" s="184"/>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si="150"/>
        <v>0</v>
      </c>
      <c r="AB1023" s="228" t="str">
        <f t="shared" si="151"/>
        <v/>
      </c>
    </row>
    <row r="1024" spans="1:28" s="227" customFormat="1" ht="23.1" customHeight="1">
      <c r="A1024" s="181"/>
      <c r="B1024" s="182"/>
      <c r="C1024" s="186"/>
      <c r="D1024" s="230"/>
      <c r="E1024" s="182"/>
      <c r="F1024" s="182"/>
      <c r="G1024" s="182"/>
      <c r="H1024" s="183"/>
      <c r="I1024" s="184"/>
      <c r="J1024" s="184"/>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si="150"/>
        <v>0</v>
      </c>
      <c r="AB1024" s="228" t="str">
        <f t="shared" si="151"/>
        <v/>
      </c>
    </row>
    <row r="1025" spans="1:28" s="227" customFormat="1" ht="23.1" customHeight="1">
      <c r="A1025" s="181"/>
      <c r="B1025" s="182"/>
      <c r="C1025" s="186"/>
      <c r="D1025" s="230"/>
      <c r="E1025" s="182"/>
      <c r="F1025" s="182"/>
      <c r="G1025" s="182"/>
      <c r="H1025" s="183"/>
      <c r="I1025" s="184"/>
      <c r="J1025" s="184"/>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si="150"/>
        <v>0</v>
      </c>
      <c r="AB1025" s="228" t="str">
        <f t="shared" si="151"/>
        <v/>
      </c>
    </row>
    <row r="1026" spans="1:28" s="227" customFormat="1" ht="23.1" customHeight="1">
      <c r="A1026" s="181"/>
      <c r="B1026" s="182"/>
      <c r="C1026" s="186"/>
      <c r="D1026" s="230"/>
      <c r="E1026" s="182"/>
      <c r="F1026" s="182"/>
      <c r="G1026" s="182"/>
      <c r="H1026" s="183"/>
      <c r="I1026" s="184"/>
      <c r="J1026" s="184"/>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si="150"/>
        <v>0</v>
      </c>
      <c r="AB1026" s="228" t="str">
        <f t="shared" si="151"/>
        <v/>
      </c>
    </row>
    <row r="1027" spans="1:28" s="227" customFormat="1" ht="23.1" customHeight="1">
      <c r="A1027" s="181"/>
      <c r="B1027" s="182"/>
      <c r="C1027" s="186"/>
      <c r="D1027" s="230"/>
      <c r="E1027" s="182"/>
      <c r="F1027" s="182"/>
      <c r="G1027" s="182"/>
      <c r="H1027" s="183"/>
      <c r="I1027" s="184"/>
      <c r="J1027" s="184"/>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si="150"/>
        <v>0</v>
      </c>
      <c r="AB1027" s="228" t="str">
        <f t="shared" si="151"/>
        <v/>
      </c>
    </row>
    <row r="1028" spans="1:28" s="227" customFormat="1" ht="23.1" customHeight="1">
      <c r="A1028" s="181"/>
      <c r="B1028" s="182"/>
      <c r="C1028" s="186"/>
      <c r="D1028" s="230"/>
      <c r="E1028" s="182"/>
      <c r="F1028" s="182"/>
      <c r="G1028" s="182"/>
      <c r="H1028" s="183"/>
      <c r="I1028" s="184"/>
      <c r="J1028" s="184"/>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si="150"/>
        <v>0</v>
      </c>
      <c r="AB1028" s="228" t="str">
        <f t="shared" si="151"/>
        <v/>
      </c>
    </row>
    <row r="1029" spans="1:28" s="227" customFormat="1" ht="23.1" customHeight="1">
      <c r="A1029" s="181"/>
      <c r="B1029" s="182"/>
      <c r="C1029" s="186"/>
      <c r="D1029" s="230"/>
      <c r="E1029" s="182"/>
      <c r="F1029" s="182"/>
      <c r="G1029" s="182"/>
      <c r="H1029" s="183"/>
      <c r="I1029" s="184"/>
      <c r="J1029" s="184"/>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si="150"/>
        <v>0</v>
      </c>
      <c r="AB1029" s="228" t="str">
        <f t="shared" si="151"/>
        <v/>
      </c>
    </row>
    <row r="1030" spans="1:28" s="227" customFormat="1" ht="23.1" customHeight="1">
      <c r="A1030" s="181"/>
      <c r="B1030" s="182"/>
      <c r="C1030" s="186"/>
      <c r="D1030" s="230"/>
      <c r="E1030" s="182"/>
      <c r="F1030" s="182"/>
      <c r="G1030" s="182"/>
      <c r="H1030" s="183"/>
      <c r="I1030" s="184"/>
      <c r="J1030" s="184"/>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si="150"/>
        <v>0</v>
      </c>
      <c r="AB1030" s="228" t="str">
        <f t="shared" si="151"/>
        <v/>
      </c>
    </row>
    <row r="1031" spans="1:28" s="227" customFormat="1" ht="23.1" customHeight="1">
      <c r="A1031" s="181"/>
      <c r="B1031" s="182"/>
      <c r="C1031" s="186"/>
      <c r="D1031" s="230"/>
      <c r="E1031" s="182"/>
      <c r="F1031" s="182"/>
      <c r="G1031" s="182"/>
      <c r="H1031" s="183"/>
      <c r="I1031" s="184"/>
      <c r="J1031" s="184"/>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si="150"/>
        <v>0</v>
      </c>
      <c r="AB1031" s="228" t="str">
        <f t="shared" si="151"/>
        <v/>
      </c>
    </row>
    <row r="1032" spans="1:28" s="227" customFormat="1" ht="23.1" customHeight="1">
      <c r="A1032" s="181"/>
      <c r="B1032" s="182"/>
      <c r="C1032" s="186"/>
      <c r="D1032" s="230"/>
      <c r="E1032" s="182"/>
      <c r="F1032" s="182"/>
      <c r="G1032" s="182"/>
      <c r="H1032" s="183"/>
      <c r="I1032" s="184"/>
      <c r="J1032" s="184"/>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si="150"/>
        <v>0</v>
      </c>
      <c r="AB1032" s="228" t="str">
        <f t="shared" si="151"/>
        <v/>
      </c>
    </row>
    <row r="1033" spans="1:28" s="227" customFormat="1" ht="23.1" customHeight="1">
      <c r="A1033" s="181"/>
      <c r="B1033" s="182"/>
      <c r="C1033" s="186"/>
      <c r="D1033" s="230"/>
      <c r="E1033" s="182"/>
      <c r="F1033" s="182"/>
      <c r="G1033" s="182"/>
      <c r="H1033" s="183"/>
      <c r="I1033" s="184"/>
      <c r="J1033" s="184"/>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si="150"/>
        <v>0</v>
      </c>
      <c r="AB1033" s="228" t="str">
        <f t="shared" si="151"/>
        <v/>
      </c>
    </row>
    <row r="1034" spans="1:28" s="227" customFormat="1" ht="23.1" customHeight="1">
      <c r="A1034" s="181"/>
      <c r="B1034" s="182"/>
      <c r="C1034" s="186"/>
      <c r="D1034" s="230"/>
      <c r="E1034" s="182"/>
      <c r="F1034" s="182"/>
      <c r="G1034" s="182"/>
      <c r="H1034" s="183"/>
      <c r="I1034" s="184"/>
      <c r="J1034" s="184"/>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si="150"/>
        <v>0</v>
      </c>
      <c r="AB1034" s="228" t="str">
        <f t="shared" si="151"/>
        <v/>
      </c>
    </row>
    <row r="1035" spans="1:28" s="227" customFormat="1" ht="23.1" customHeight="1">
      <c r="A1035" s="181"/>
      <c r="B1035" s="182"/>
      <c r="C1035" s="186"/>
      <c r="D1035" s="230"/>
      <c r="E1035" s="182"/>
      <c r="F1035" s="182"/>
      <c r="G1035" s="182"/>
      <c r="H1035" s="183"/>
      <c r="I1035" s="184"/>
      <c r="J1035" s="184"/>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si="150"/>
        <v>0</v>
      </c>
      <c r="AB1035" s="228" t="str">
        <f t="shared" si="151"/>
        <v/>
      </c>
    </row>
    <row r="1036" spans="1:28" s="227" customFormat="1" ht="23.1" customHeight="1">
      <c r="A1036" s="181"/>
      <c r="B1036" s="182"/>
      <c r="C1036" s="186"/>
      <c r="D1036" s="230"/>
      <c r="E1036" s="182"/>
      <c r="F1036" s="182"/>
      <c r="G1036" s="182"/>
      <c r="H1036" s="183"/>
      <c r="I1036" s="184"/>
      <c r="J1036" s="184"/>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si="150"/>
        <v>0</v>
      </c>
      <c r="AB1036" s="228" t="str">
        <f t="shared" si="151"/>
        <v/>
      </c>
    </row>
    <row r="1037" spans="1:28" s="227" customFormat="1" ht="23.1" customHeight="1">
      <c r="A1037" s="181"/>
      <c r="B1037" s="182"/>
      <c r="C1037" s="186"/>
      <c r="D1037" s="230"/>
      <c r="E1037" s="182"/>
      <c r="F1037" s="182"/>
      <c r="G1037" s="182"/>
      <c r="H1037" s="183"/>
      <c r="I1037" s="184"/>
      <c r="J1037" s="184"/>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si="150"/>
        <v>0</v>
      </c>
      <c r="AB1037" s="228" t="str">
        <f t="shared" si="151"/>
        <v/>
      </c>
    </row>
    <row r="1038" spans="1:28" s="227" customFormat="1" ht="23.1" customHeight="1">
      <c r="A1038" s="181"/>
      <c r="B1038" s="182"/>
      <c r="C1038" s="186"/>
      <c r="D1038" s="230"/>
      <c r="E1038" s="182"/>
      <c r="F1038" s="182"/>
      <c r="G1038" s="182"/>
      <c r="H1038" s="183"/>
      <c r="I1038" s="184"/>
      <c r="J1038" s="184"/>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si="150"/>
        <v>0</v>
      </c>
      <c r="AB1038" s="228" t="str">
        <f t="shared" si="151"/>
        <v/>
      </c>
    </row>
    <row r="1039" spans="1:28" s="227" customFormat="1" ht="23.1" customHeight="1">
      <c r="A1039" s="181"/>
      <c r="B1039" s="182"/>
      <c r="C1039" s="186"/>
      <c r="D1039" s="230"/>
      <c r="E1039" s="182"/>
      <c r="F1039" s="182"/>
      <c r="G1039" s="182"/>
      <c r="H1039" s="183"/>
      <c r="I1039" s="184"/>
      <c r="J1039" s="184"/>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si="150"/>
        <v>0</v>
      </c>
      <c r="AB1039" s="228" t="str">
        <f t="shared" si="151"/>
        <v/>
      </c>
    </row>
    <row r="1040" spans="1:28" s="227" customFormat="1" ht="23.1" customHeight="1">
      <c r="A1040" s="181"/>
      <c r="B1040" s="182"/>
      <c r="C1040" s="186"/>
      <c r="D1040" s="230"/>
      <c r="E1040" s="182"/>
      <c r="F1040" s="182"/>
      <c r="G1040" s="182"/>
      <c r="H1040" s="183"/>
      <c r="I1040" s="184"/>
      <c r="J1040" s="184"/>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si="150"/>
        <v>0</v>
      </c>
      <c r="AB1040" s="228" t="str">
        <f t="shared" si="151"/>
        <v/>
      </c>
    </row>
    <row r="1041" spans="1:28" s="227" customFormat="1" ht="23.1" customHeight="1">
      <c r="A1041" s="181"/>
      <c r="B1041" s="182"/>
      <c r="C1041" s="186"/>
      <c r="D1041" s="230"/>
      <c r="E1041" s="182"/>
      <c r="F1041" s="182"/>
      <c r="G1041" s="182"/>
      <c r="H1041" s="183"/>
      <c r="I1041" s="184"/>
      <c r="J1041" s="184"/>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si="150"/>
        <v>0</v>
      </c>
      <c r="AB1041" s="228" t="str">
        <f t="shared" si="151"/>
        <v/>
      </c>
    </row>
    <row r="1042" spans="1:28" s="227" customFormat="1" ht="23.1" customHeight="1">
      <c r="A1042" s="181"/>
      <c r="B1042" s="182"/>
      <c r="C1042" s="186"/>
      <c r="D1042" s="230"/>
      <c r="E1042" s="182"/>
      <c r="F1042" s="182"/>
      <c r="G1042" s="182"/>
      <c r="H1042" s="183"/>
      <c r="I1042" s="184"/>
      <c r="J1042" s="184"/>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si="150"/>
        <v>0</v>
      </c>
      <c r="AB1042" s="228" t="str">
        <f t="shared" si="151"/>
        <v/>
      </c>
    </row>
    <row r="1043" spans="1:28" s="227" customFormat="1" ht="23.1" customHeight="1">
      <c r="A1043" s="181"/>
      <c r="B1043" s="182"/>
      <c r="C1043" s="186"/>
      <c r="D1043" s="230"/>
      <c r="E1043" s="182"/>
      <c r="F1043" s="182"/>
      <c r="G1043" s="182"/>
      <c r="H1043" s="183"/>
      <c r="I1043" s="184"/>
      <c r="J1043" s="184"/>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si="150"/>
        <v>0</v>
      </c>
      <c r="AB1043" s="228" t="str">
        <f t="shared" si="151"/>
        <v/>
      </c>
    </row>
    <row r="1044" spans="1:28" s="227" customFormat="1" ht="23.1" customHeight="1">
      <c r="A1044" s="181"/>
      <c r="B1044" s="182"/>
      <c r="C1044" s="186"/>
      <c r="D1044" s="230"/>
      <c r="E1044" s="182"/>
      <c r="F1044" s="182"/>
      <c r="G1044" s="182"/>
      <c r="H1044" s="183"/>
      <c r="I1044" s="184"/>
      <c r="J1044" s="184"/>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si="150"/>
        <v>0</v>
      </c>
      <c r="AB1044" s="228" t="str">
        <f t="shared" si="151"/>
        <v/>
      </c>
    </row>
    <row r="1045" spans="1:28" s="227" customFormat="1" ht="23.1" customHeight="1">
      <c r="A1045" s="181"/>
      <c r="B1045" s="182"/>
      <c r="C1045" s="186"/>
      <c r="D1045" s="230"/>
      <c r="E1045" s="182"/>
      <c r="F1045" s="182"/>
      <c r="G1045" s="182"/>
      <c r="H1045" s="183"/>
      <c r="I1045" s="184"/>
      <c r="J1045" s="184"/>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si="150"/>
        <v>0</v>
      </c>
      <c r="AB1045" s="228" t="str">
        <f t="shared" si="151"/>
        <v/>
      </c>
    </row>
    <row r="1046" spans="1:28" s="227" customFormat="1" ht="23.1" customHeight="1">
      <c r="A1046" s="181"/>
      <c r="B1046" s="182"/>
      <c r="C1046" s="186"/>
      <c r="D1046" s="230"/>
      <c r="E1046" s="182"/>
      <c r="F1046" s="182"/>
      <c r="G1046" s="182"/>
      <c r="H1046" s="183"/>
      <c r="I1046" s="184"/>
      <c r="J1046" s="184"/>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si="150"/>
        <v>0</v>
      </c>
      <c r="AB1046" s="228" t="str">
        <f t="shared" si="151"/>
        <v/>
      </c>
    </row>
    <row r="1047" spans="1:28" s="227" customFormat="1" ht="23.1" customHeight="1">
      <c r="A1047" s="181"/>
      <c r="B1047" s="182"/>
      <c r="C1047" s="186"/>
      <c r="D1047" s="230"/>
      <c r="E1047" s="182"/>
      <c r="F1047" s="182"/>
      <c r="G1047" s="182"/>
      <c r="H1047" s="183"/>
      <c r="I1047" s="184"/>
      <c r="J1047" s="184"/>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si="150"/>
        <v>0</v>
      </c>
      <c r="AB1047" s="228" t="str">
        <f t="shared" si="151"/>
        <v/>
      </c>
    </row>
    <row r="1048" spans="1:28" s="227" customFormat="1" ht="23.1" customHeight="1">
      <c r="A1048" s="181"/>
      <c r="B1048" s="182"/>
      <c r="C1048" s="186"/>
      <c r="D1048" s="230"/>
      <c r="E1048" s="182"/>
      <c r="F1048" s="182"/>
      <c r="G1048" s="182"/>
      <c r="H1048" s="183"/>
      <c r="I1048" s="184"/>
      <c r="J1048" s="184"/>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si="150"/>
        <v>0</v>
      </c>
      <c r="AB1048" s="228" t="str">
        <f t="shared" si="151"/>
        <v/>
      </c>
    </row>
    <row r="1049" spans="1:28" s="227" customFormat="1" ht="23.1" customHeight="1">
      <c r="A1049" s="181"/>
      <c r="B1049" s="182"/>
      <c r="C1049" s="186"/>
      <c r="D1049" s="230"/>
      <c r="E1049" s="182"/>
      <c r="F1049" s="182"/>
      <c r="G1049" s="182"/>
      <c r="H1049" s="183"/>
      <c r="I1049" s="184"/>
      <c r="J1049" s="184"/>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si="150"/>
        <v>0</v>
      </c>
      <c r="AB1049" s="228" t="str">
        <f t="shared" si="151"/>
        <v/>
      </c>
    </row>
    <row r="1050" spans="1:28" s="227" customFormat="1" ht="23.1" customHeight="1">
      <c r="A1050" s="181"/>
      <c r="B1050" s="182"/>
      <c r="C1050" s="186"/>
      <c r="D1050" s="230"/>
      <c r="E1050" s="182"/>
      <c r="F1050" s="182"/>
      <c r="G1050" s="182"/>
      <c r="H1050" s="183"/>
      <c r="I1050" s="184"/>
      <c r="J1050" s="184"/>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si="150"/>
        <v>0</v>
      </c>
      <c r="AB1050" s="228" t="str">
        <f t="shared" si="151"/>
        <v/>
      </c>
    </row>
    <row r="1051" spans="1:28" s="227" customFormat="1" ht="23.1" customHeight="1">
      <c r="A1051" s="181"/>
      <c r="B1051" s="182"/>
      <c r="C1051" s="186"/>
      <c r="D1051" s="230"/>
      <c r="E1051" s="182"/>
      <c r="F1051" s="182"/>
      <c r="G1051" s="182"/>
      <c r="H1051" s="183"/>
      <c r="I1051" s="184"/>
      <c r="J1051" s="184"/>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si="150"/>
        <v>0</v>
      </c>
      <c r="AB1051" s="228" t="str">
        <f t="shared" si="151"/>
        <v/>
      </c>
    </row>
    <row r="1052" spans="1:28" s="227" customFormat="1" ht="23.1" customHeight="1">
      <c r="A1052" s="181"/>
      <c r="B1052" s="182"/>
      <c r="C1052" s="186"/>
      <c r="D1052" s="230"/>
      <c r="E1052" s="182"/>
      <c r="F1052" s="182"/>
      <c r="G1052" s="182"/>
      <c r="H1052" s="183"/>
      <c r="I1052" s="184"/>
      <c r="J1052" s="184"/>
      <c r="K1052" s="224"/>
      <c r="L1052" s="224"/>
      <c r="M1052" s="224"/>
      <c r="N1052" s="224"/>
      <c r="O1052" s="224"/>
      <c r="P1052" s="185"/>
      <c r="Q1052" s="225"/>
      <c r="R1052" s="182" t="str">
        <f ca="1">IF(ISERROR($V1052),"",OFFSET('Smelter Look-up'!$C$4,$V1052-4,0)&amp;"")</f>
        <v/>
      </c>
      <c r="S1052" s="181" t="str">
        <f t="shared" ref="S1052:S1082" ca="1" si="152">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si="153">IF(AND(C1052="Smelter not listed",OR(LEN(D1052)=0,LEN(E1052)=0)),1,0)</f>
        <v>0</v>
      </c>
      <c r="AB1052" s="228" t="str">
        <f t="shared" ref="AB1052:AB1082" si="154">B1052&amp;C1052</f>
        <v/>
      </c>
    </row>
    <row r="1053" spans="1:28" s="227" customFormat="1" ht="23.1" customHeight="1">
      <c r="A1053" s="181"/>
      <c r="B1053" s="182"/>
      <c r="C1053" s="186"/>
      <c r="D1053" s="230"/>
      <c r="E1053" s="182"/>
      <c r="F1053" s="182"/>
      <c r="G1053" s="182"/>
      <c r="H1053" s="183"/>
      <c r="I1053" s="184"/>
      <c r="J1053" s="184"/>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si="153"/>
        <v>0</v>
      </c>
      <c r="AB1053" s="228" t="str">
        <f t="shared" si="154"/>
        <v/>
      </c>
    </row>
    <row r="1054" spans="1:28" s="227" customFormat="1" ht="23.1" customHeight="1">
      <c r="A1054" s="181"/>
      <c r="B1054" s="182"/>
      <c r="C1054" s="186"/>
      <c r="D1054" s="230"/>
      <c r="E1054" s="182"/>
      <c r="F1054" s="182"/>
      <c r="G1054" s="182"/>
      <c r="H1054" s="183"/>
      <c r="I1054" s="184"/>
      <c r="J1054" s="184"/>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si="153"/>
        <v>0</v>
      </c>
      <c r="AB1054" s="228" t="str">
        <f t="shared" si="154"/>
        <v/>
      </c>
    </row>
    <row r="1055" spans="1:28" s="227" customFormat="1" ht="23.1" customHeight="1">
      <c r="A1055" s="181"/>
      <c r="B1055" s="182"/>
      <c r="C1055" s="186"/>
      <c r="D1055" s="230"/>
      <c r="E1055" s="182"/>
      <c r="F1055" s="182"/>
      <c r="G1055" s="182"/>
      <c r="H1055" s="183"/>
      <c r="I1055" s="184"/>
      <c r="J1055" s="184"/>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si="153"/>
        <v>0</v>
      </c>
      <c r="AB1055" s="228" t="str">
        <f t="shared" si="154"/>
        <v/>
      </c>
    </row>
    <row r="1056" spans="1:28" s="227" customFormat="1" ht="23.1" customHeight="1">
      <c r="A1056" s="181"/>
      <c r="B1056" s="182"/>
      <c r="C1056" s="186"/>
      <c r="D1056" s="230"/>
      <c r="E1056" s="182"/>
      <c r="F1056" s="182"/>
      <c r="G1056" s="182"/>
      <c r="H1056" s="183"/>
      <c r="I1056" s="184"/>
      <c r="J1056" s="184"/>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si="153"/>
        <v>0</v>
      </c>
      <c r="AB1056" s="228" t="str">
        <f t="shared" si="154"/>
        <v/>
      </c>
    </row>
    <row r="1057" spans="1:28" s="227" customFormat="1" ht="23.1" customHeight="1">
      <c r="A1057" s="181"/>
      <c r="B1057" s="182"/>
      <c r="C1057" s="186"/>
      <c r="D1057" s="230"/>
      <c r="E1057" s="182"/>
      <c r="F1057" s="182"/>
      <c r="G1057" s="182"/>
      <c r="H1057" s="183"/>
      <c r="I1057" s="184"/>
      <c r="J1057" s="184"/>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si="153"/>
        <v>0</v>
      </c>
      <c r="AB1057" s="228" t="str">
        <f t="shared" si="154"/>
        <v/>
      </c>
    </row>
    <row r="1058" spans="1:28" s="227" customFormat="1" ht="23.1" customHeight="1">
      <c r="A1058" s="181"/>
      <c r="B1058" s="182"/>
      <c r="C1058" s="186"/>
      <c r="D1058" s="230"/>
      <c r="E1058" s="182"/>
      <c r="F1058" s="182"/>
      <c r="G1058" s="182"/>
      <c r="H1058" s="183"/>
      <c r="I1058" s="184"/>
      <c r="J1058" s="184"/>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si="153"/>
        <v>0</v>
      </c>
      <c r="AB1058" s="228" t="str">
        <f t="shared" si="154"/>
        <v/>
      </c>
    </row>
    <row r="1059" spans="1:28" s="227" customFormat="1" ht="23.1" customHeight="1">
      <c r="A1059" s="181"/>
      <c r="B1059" s="182"/>
      <c r="C1059" s="186"/>
      <c r="D1059" s="230"/>
      <c r="E1059" s="182"/>
      <c r="F1059" s="182"/>
      <c r="G1059" s="182"/>
      <c r="H1059" s="183"/>
      <c r="I1059" s="184"/>
      <c r="J1059" s="184"/>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si="153"/>
        <v>0</v>
      </c>
      <c r="AB1059" s="228" t="str">
        <f t="shared" si="154"/>
        <v/>
      </c>
    </row>
    <row r="1060" spans="1:28" s="227" customFormat="1" ht="23.1" customHeight="1">
      <c r="A1060" s="181"/>
      <c r="B1060" s="182"/>
      <c r="C1060" s="186"/>
      <c r="D1060" s="230"/>
      <c r="E1060" s="182"/>
      <c r="F1060" s="182"/>
      <c r="G1060" s="182"/>
      <c r="H1060" s="183"/>
      <c r="I1060" s="184"/>
      <c r="J1060" s="184"/>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si="153"/>
        <v>0</v>
      </c>
      <c r="AB1060" s="228" t="str">
        <f t="shared" si="154"/>
        <v/>
      </c>
    </row>
    <row r="1061" spans="1:28" s="227" customFormat="1" ht="23.1" customHeight="1">
      <c r="A1061" s="181"/>
      <c r="B1061" s="182"/>
      <c r="C1061" s="186"/>
      <c r="D1061" s="230"/>
      <c r="E1061" s="182"/>
      <c r="F1061" s="182"/>
      <c r="G1061" s="182"/>
      <c r="H1061" s="183"/>
      <c r="I1061" s="184"/>
      <c r="J1061" s="184"/>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si="153"/>
        <v>0</v>
      </c>
      <c r="AB1061" s="228" t="str">
        <f t="shared" si="154"/>
        <v/>
      </c>
    </row>
    <row r="1062" spans="1:28" s="227" customFormat="1" ht="23.1" customHeight="1">
      <c r="A1062" s="181"/>
      <c r="B1062" s="182"/>
      <c r="C1062" s="186"/>
      <c r="D1062" s="230"/>
      <c r="E1062" s="182"/>
      <c r="F1062" s="182"/>
      <c r="G1062" s="182"/>
      <c r="H1062" s="183"/>
      <c r="I1062" s="184"/>
      <c r="J1062" s="184"/>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si="153"/>
        <v>0</v>
      </c>
      <c r="AB1062" s="228" t="str">
        <f t="shared" si="154"/>
        <v/>
      </c>
    </row>
    <row r="1063" spans="1:28" s="227" customFormat="1" ht="23.1" customHeight="1">
      <c r="A1063" s="181"/>
      <c r="B1063" s="182"/>
      <c r="C1063" s="186"/>
      <c r="D1063" s="230"/>
      <c r="E1063" s="182"/>
      <c r="F1063" s="182"/>
      <c r="G1063" s="182"/>
      <c r="H1063" s="183"/>
      <c r="I1063" s="184"/>
      <c r="J1063" s="184"/>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si="153"/>
        <v>0</v>
      </c>
      <c r="AB1063" s="228" t="str">
        <f t="shared" si="154"/>
        <v/>
      </c>
    </row>
    <row r="1064" spans="1:28" s="227" customFormat="1" ht="23.1" customHeight="1">
      <c r="A1064" s="181"/>
      <c r="B1064" s="182"/>
      <c r="C1064" s="186"/>
      <c r="D1064" s="230"/>
      <c r="E1064" s="182"/>
      <c r="F1064" s="182"/>
      <c r="G1064" s="182"/>
      <c r="H1064" s="183"/>
      <c r="I1064" s="184"/>
      <c r="J1064" s="184"/>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si="153"/>
        <v>0</v>
      </c>
      <c r="AB1064" s="228" t="str">
        <f t="shared" si="154"/>
        <v/>
      </c>
    </row>
    <row r="1065" spans="1:28" s="227" customFormat="1" ht="23.1" customHeight="1">
      <c r="A1065" s="181"/>
      <c r="B1065" s="182"/>
      <c r="C1065" s="186"/>
      <c r="D1065" s="230"/>
      <c r="E1065" s="182"/>
      <c r="F1065" s="182"/>
      <c r="G1065" s="182"/>
      <c r="H1065" s="183"/>
      <c r="I1065" s="184"/>
      <c r="J1065" s="184"/>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si="153"/>
        <v>0</v>
      </c>
      <c r="AB1065" s="228" t="str">
        <f t="shared" si="154"/>
        <v/>
      </c>
    </row>
    <row r="1066" spans="1:28" s="227" customFormat="1" ht="23.1" customHeight="1">
      <c r="A1066" s="181"/>
      <c r="B1066" s="182"/>
      <c r="C1066" s="186"/>
      <c r="D1066" s="230"/>
      <c r="E1066" s="182"/>
      <c r="F1066" s="182"/>
      <c r="G1066" s="182"/>
      <c r="H1066" s="183"/>
      <c r="I1066" s="184"/>
      <c r="J1066" s="184"/>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si="153"/>
        <v>0</v>
      </c>
      <c r="AB1066" s="228" t="str">
        <f t="shared" si="154"/>
        <v/>
      </c>
    </row>
    <row r="1067" spans="1:28" s="227" customFormat="1" ht="23.1" customHeight="1">
      <c r="A1067" s="181"/>
      <c r="B1067" s="182"/>
      <c r="C1067" s="186"/>
      <c r="D1067" s="230"/>
      <c r="E1067" s="182"/>
      <c r="F1067" s="182"/>
      <c r="G1067" s="182"/>
      <c r="H1067" s="183"/>
      <c r="I1067" s="184"/>
      <c r="J1067" s="184"/>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si="153"/>
        <v>0</v>
      </c>
      <c r="AB1067" s="228" t="str">
        <f t="shared" si="154"/>
        <v/>
      </c>
    </row>
    <row r="1068" spans="1:28" s="227" customFormat="1" ht="23.1" customHeight="1">
      <c r="A1068" s="181"/>
      <c r="B1068" s="182"/>
      <c r="C1068" s="186"/>
      <c r="D1068" s="230"/>
      <c r="E1068" s="182"/>
      <c r="F1068" s="182"/>
      <c r="G1068" s="182"/>
      <c r="H1068" s="183"/>
      <c r="I1068" s="184"/>
      <c r="J1068" s="184"/>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si="153"/>
        <v>0</v>
      </c>
      <c r="AB1068" s="228" t="str">
        <f t="shared" si="154"/>
        <v/>
      </c>
    </row>
    <row r="1069" spans="1:28" s="227" customFormat="1" ht="23.1" customHeight="1">
      <c r="A1069" s="181"/>
      <c r="B1069" s="182"/>
      <c r="C1069" s="186"/>
      <c r="D1069" s="230"/>
      <c r="E1069" s="182"/>
      <c r="F1069" s="182"/>
      <c r="G1069" s="182"/>
      <c r="H1069" s="183"/>
      <c r="I1069" s="184"/>
      <c r="J1069" s="184"/>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si="153"/>
        <v>0</v>
      </c>
      <c r="AB1069" s="228" t="str">
        <f t="shared" si="154"/>
        <v/>
      </c>
    </row>
    <row r="1070" spans="1:28" s="227" customFormat="1" ht="23.1" customHeight="1">
      <c r="A1070" s="181"/>
      <c r="B1070" s="182"/>
      <c r="C1070" s="186"/>
      <c r="D1070" s="230"/>
      <c r="E1070" s="182"/>
      <c r="F1070" s="182"/>
      <c r="G1070" s="182"/>
      <c r="H1070" s="183"/>
      <c r="I1070" s="184"/>
      <c r="J1070" s="184"/>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si="153"/>
        <v>0</v>
      </c>
      <c r="AB1070" s="228" t="str">
        <f t="shared" si="154"/>
        <v/>
      </c>
    </row>
    <row r="1071" spans="1:28" s="227" customFormat="1" ht="23.1" customHeight="1">
      <c r="A1071" s="181"/>
      <c r="B1071" s="182"/>
      <c r="C1071" s="186"/>
      <c r="D1071" s="230"/>
      <c r="E1071" s="182"/>
      <c r="F1071" s="182"/>
      <c r="G1071" s="182"/>
      <c r="H1071" s="183"/>
      <c r="I1071" s="184"/>
      <c r="J1071" s="184"/>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si="153"/>
        <v>0</v>
      </c>
      <c r="AB1071" s="228" t="str">
        <f t="shared" si="154"/>
        <v/>
      </c>
    </row>
    <row r="1072" spans="1:28" s="227" customFormat="1" ht="23.1" customHeight="1">
      <c r="A1072" s="181"/>
      <c r="B1072" s="182"/>
      <c r="C1072" s="186"/>
      <c r="D1072" s="230"/>
      <c r="E1072" s="182"/>
      <c r="F1072" s="182"/>
      <c r="G1072" s="182"/>
      <c r="H1072" s="183"/>
      <c r="I1072" s="184"/>
      <c r="J1072" s="184"/>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si="153"/>
        <v>0</v>
      </c>
      <c r="AB1072" s="228" t="str">
        <f t="shared" si="154"/>
        <v/>
      </c>
    </row>
    <row r="1073" spans="1:28" s="227" customFormat="1" ht="23.1" customHeight="1">
      <c r="A1073" s="181"/>
      <c r="B1073" s="182"/>
      <c r="C1073" s="186"/>
      <c r="D1073" s="230"/>
      <c r="E1073" s="182"/>
      <c r="F1073" s="182"/>
      <c r="G1073" s="182"/>
      <c r="H1073" s="183"/>
      <c r="I1073" s="184"/>
      <c r="J1073" s="184"/>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si="153"/>
        <v>0</v>
      </c>
      <c r="AB1073" s="228" t="str">
        <f t="shared" si="154"/>
        <v/>
      </c>
    </row>
    <row r="1074" spans="1:28" s="227" customFormat="1" ht="23.1" customHeight="1">
      <c r="A1074" s="181"/>
      <c r="B1074" s="182"/>
      <c r="C1074" s="186"/>
      <c r="D1074" s="230"/>
      <c r="E1074" s="182"/>
      <c r="F1074" s="182"/>
      <c r="G1074" s="182"/>
      <c r="H1074" s="183"/>
      <c r="I1074" s="184"/>
      <c r="J1074" s="184"/>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si="153"/>
        <v>0</v>
      </c>
      <c r="AB1074" s="228" t="str">
        <f t="shared" si="154"/>
        <v/>
      </c>
    </row>
    <row r="1075" spans="1:28" s="227" customFormat="1" ht="23.1" customHeight="1">
      <c r="A1075" s="181"/>
      <c r="B1075" s="182"/>
      <c r="C1075" s="186"/>
      <c r="D1075" s="230"/>
      <c r="E1075" s="182"/>
      <c r="F1075" s="182"/>
      <c r="G1075" s="182"/>
      <c r="H1075" s="183"/>
      <c r="I1075" s="184"/>
      <c r="J1075" s="184"/>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si="153"/>
        <v>0</v>
      </c>
      <c r="AB1075" s="228" t="str">
        <f t="shared" si="154"/>
        <v/>
      </c>
    </row>
    <row r="1076" spans="1:28" s="227" customFormat="1" ht="23.1" customHeight="1">
      <c r="A1076" s="181"/>
      <c r="B1076" s="182"/>
      <c r="C1076" s="186"/>
      <c r="D1076" s="230"/>
      <c r="E1076" s="182"/>
      <c r="F1076" s="182"/>
      <c r="G1076" s="182"/>
      <c r="H1076" s="183"/>
      <c r="I1076" s="184"/>
      <c r="J1076" s="184"/>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si="153"/>
        <v>0</v>
      </c>
      <c r="AB1076" s="228" t="str">
        <f t="shared" si="154"/>
        <v/>
      </c>
    </row>
    <row r="1077" spans="1:28" s="227" customFormat="1" ht="23.1" customHeight="1">
      <c r="A1077" s="181"/>
      <c r="B1077" s="182"/>
      <c r="C1077" s="186"/>
      <c r="D1077" s="230"/>
      <c r="E1077" s="182"/>
      <c r="F1077" s="182"/>
      <c r="G1077" s="182"/>
      <c r="H1077" s="183"/>
      <c r="I1077" s="184"/>
      <c r="J1077" s="184"/>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si="153"/>
        <v>0</v>
      </c>
      <c r="AB1077" s="228" t="str">
        <f t="shared" si="154"/>
        <v/>
      </c>
    </row>
    <row r="1078" spans="1:28" s="227" customFormat="1" ht="23.1" customHeight="1">
      <c r="A1078" s="181"/>
      <c r="B1078" s="182"/>
      <c r="C1078" s="186"/>
      <c r="D1078" s="230"/>
      <c r="E1078" s="182"/>
      <c r="F1078" s="182"/>
      <c r="G1078" s="182"/>
      <c r="H1078" s="183"/>
      <c r="I1078" s="184"/>
      <c r="J1078" s="184"/>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si="153"/>
        <v>0</v>
      </c>
      <c r="AB1078" s="228" t="str">
        <f t="shared" si="154"/>
        <v/>
      </c>
    </row>
    <row r="1079" spans="1:28" s="227" customFormat="1" ht="23.1" customHeight="1">
      <c r="A1079" s="181"/>
      <c r="B1079" s="182"/>
      <c r="C1079" s="186"/>
      <c r="D1079" s="230"/>
      <c r="E1079" s="182"/>
      <c r="F1079" s="182"/>
      <c r="G1079" s="182"/>
      <c r="H1079" s="183"/>
      <c r="I1079" s="184"/>
      <c r="J1079" s="184"/>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si="153"/>
        <v>0</v>
      </c>
      <c r="AB1079" s="228" t="str">
        <f t="shared" si="154"/>
        <v/>
      </c>
    </row>
    <row r="1080" spans="1:28" s="227" customFormat="1" ht="23.1" customHeight="1">
      <c r="A1080" s="181"/>
      <c r="B1080" s="182"/>
      <c r="C1080" s="186"/>
      <c r="D1080" s="230"/>
      <c r="E1080" s="182"/>
      <c r="F1080" s="182"/>
      <c r="G1080" s="182"/>
      <c r="H1080" s="183"/>
      <c r="I1080" s="184"/>
      <c r="J1080" s="184"/>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si="153"/>
        <v>0</v>
      </c>
      <c r="AB1080" s="228" t="str">
        <f t="shared" si="154"/>
        <v/>
      </c>
    </row>
    <row r="1081" spans="1:28" s="227" customFormat="1" ht="23.1" customHeight="1">
      <c r="A1081" s="181"/>
      <c r="B1081" s="182"/>
      <c r="C1081" s="186"/>
      <c r="D1081" s="230"/>
      <c r="E1081" s="182"/>
      <c r="F1081" s="182"/>
      <c r="G1081" s="182"/>
      <c r="H1081" s="183"/>
      <c r="I1081" s="184"/>
      <c r="J1081" s="184"/>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si="153"/>
        <v>0</v>
      </c>
      <c r="AB1081" s="228" t="str">
        <f t="shared" si="154"/>
        <v/>
      </c>
    </row>
    <row r="1082" spans="1:28" s="227" customFormat="1" ht="23.1" customHeight="1">
      <c r="A1082" s="181"/>
      <c r="B1082" s="182"/>
      <c r="C1082" s="186"/>
      <c r="D1082" s="230"/>
      <c r="E1082" s="182"/>
      <c r="F1082" s="182"/>
      <c r="G1082" s="182"/>
      <c r="H1082" s="183"/>
      <c r="I1082" s="184"/>
      <c r="J1082" s="184"/>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si="153"/>
        <v>0</v>
      </c>
      <c r="AB1082" s="228" t="str">
        <f t="shared" si="154"/>
        <v/>
      </c>
    </row>
    <row r="1083" spans="1:28" s="227" customFormat="1" ht="23.1" customHeight="1">
      <c r="A1083" s="181"/>
      <c r="B1083" s="182"/>
      <c r="C1083" s="186"/>
      <c r="D1083" s="230"/>
      <c r="E1083" s="182"/>
      <c r="F1083" s="182"/>
      <c r="G1083" s="182"/>
      <c r="H1083" s="183"/>
      <c r="I1083" s="184"/>
      <c r="J1083" s="184"/>
      <c r="K1083" s="224"/>
      <c r="L1083" s="224"/>
      <c r="M1083" s="224"/>
      <c r="N1083" s="224"/>
      <c r="O1083" s="224"/>
      <c r="P1083" s="185"/>
      <c r="Q1083" s="225"/>
      <c r="R1083" s="182" t="str">
        <f ca="1">IF(ISERROR($V1083),"",OFFSET('Smelter Look-up'!$C$4,$V1083-4,0)&amp;"")</f>
        <v/>
      </c>
      <c r="S1083" s="181" t="str">
        <f t="shared" ref="S1083"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si="156">IF(AND(C1083="Smelter not listed",OR(LEN(D1083)=0,LEN(E1083)=0)),1,0)</f>
        <v>0</v>
      </c>
      <c r="AB1083" s="228" t="str">
        <f t="shared" ref="AB1083" si="157">B1083&amp;C1083</f>
        <v/>
      </c>
    </row>
    <row r="1084" spans="1:28" s="227" customFormat="1" ht="23.1" customHeight="1">
      <c r="A1084" s="181"/>
      <c r="B1084" s="182"/>
      <c r="C1084" s="186"/>
      <c r="D1084" s="230"/>
      <c r="E1084" s="182"/>
      <c r="F1084" s="182"/>
      <c r="G1084" s="182"/>
      <c r="H1084" s="183"/>
      <c r="I1084" s="184"/>
      <c r="J1084" s="184"/>
      <c r="K1084" s="224"/>
      <c r="L1084" s="224"/>
      <c r="M1084" s="224"/>
      <c r="N1084" s="224"/>
      <c r="O1084" s="224"/>
      <c r="P1084" s="185"/>
      <c r="Q1084" s="225"/>
      <c r="R1084" s="182" t="str">
        <f ca="1">IF(ISERROR($V1084),"",OFFSET('Smelter Look-up'!$C$4,$V1084-4,0)&amp;"")</f>
        <v/>
      </c>
      <c r="S1084" s="181" t="str">
        <f t="shared" ref="S1084:S1115" ca="1" si="158">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si="159">IF(AND(C1084="Smelter not listed",OR(LEN(D1084)=0,LEN(E1084)=0)),1,0)</f>
        <v>0</v>
      </c>
      <c r="AB1084" s="228" t="str">
        <f t="shared" ref="AB1084:AB1115" si="160">B1084&amp;C1084</f>
        <v/>
      </c>
    </row>
    <row r="1085" spans="1:28" s="227" customFormat="1" ht="23.1" customHeight="1">
      <c r="A1085" s="181"/>
      <c r="B1085" s="182"/>
      <c r="C1085" s="186"/>
      <c r="D1085" s="230"/>
      <c r="E1085" s="182"/>
      <c r="F1085" s="182"/>
      <c r="G1085" s="182"/>
      <c r="H1085" s="183"/>
      <c r="I1085" s="184"/>
      <c r="J1085" s="184"/>
      <c r="K1085" s="224"/>
      <c r="L1085" s="224"/>
      <c r="M1085" s="224"/>
      <c r="N1085" s="224"/>
      <c r="O1085" s="224"/>
      <c r="P1085" s="185"/>
      <c r="Q1085" s="225"/>
      <c r="R1085" s="182" t="str">
        <f ca="1">IF(ISERROR($V1085),"",OFFSET('Smelter Look-up'!$C$4,$V1085-4,0)&amp;"")</f>
        <v/>
      </c>
      <c r="S1085" s="181" t="str">
        <f t="shared" ca="1" si="15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si="159"/>
        <v>0</v>
      </c>
      <c r="AB1085" s="228" t="str">
        <f t="shared" si="160"/>
        <v/>
      </c>
    </row>
    <row r="1086" spans="1:28" s="227" customFormat="1" ht="23.1" customHeight="1">
      <c r="A1086" s="181"/>
      <c r="B1086" s="182"/>
      <c r="C1086" s="186"/>
      <c r="D1086" s="230"/>
      <c r="E1086" s="182"/>
      <c r="F1086" s="182"/>
      <c r="G1086" s="182"/>
      <c r="H1086" s="183"/>
      <c r="I1086" s="184"/>
      <c r="J1086" s="184"/>
      <c r="K1086" s="224"/>
      <c r="L1086" s="224"/>
      <c r="M1086" s="224"/>
      <c r="N1086" s="224"/>
      <c r="O1086" s="224"/>
      <c r="P1086" s="185"/>
      <c r="Q1086" s="225"/>
      <c r="R1086" s="182" t="str">
        <f ca="1">IF(ISERROR($V1086),"",OFFSET('Smelter Look-up'!$C$4,$V1086-4,0)&amp;"")</f>
        <v/>
      </c>
      <c r="S1086" s="181" t="str">
        <f t="shared" ca="1" si="15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si="159"/>
        <v>0</v>
      </c>
      <c r="AB1086" s="228" t="str">
        <f t="shared" si="160"/>
        <v/>
      </c>
    </row>
    <row r="1087" spans="1:28" s="227" customFormat="1" ht="23.1" customHeight="1">
      <c r="A1087" s="181"/>
      <c r="B1087" s="182"/>
      <c r="C1087" s="186"/>
      <c r="D1087" s="230"/>
      <c r="E1087" s="182"/>
      <c r="F1087" s="182"/>
      <c r="G1087" s="182"/>
      <c r="H1087" s="183"/>
      <c r="I1087" s="184"/>
      <c r="J1087" s="184"/>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si="159"/>
        <v>0</v>
      </c>
      <c r="AB1087" s="228" t="str">
        <f t="shared" si="160"/>
        <v/>
      </c>
    </row>
    <row r="1088" spans="1:28" s="227" customFormat="1" ht="23.1" customHeight="1">
      <c r="A1088" s="181"/>
      <c r="B1088" s="182"/>
      <c r="C1088" s="186"/>
      <c r="D1088" s="230"/>
      <c r="E1088" s="182"/>
      <c r="F1088" s="182"/>
      <c r="G1088" s="182"/>
      <c r="H1088" s="183"/>
      <c r="I1088" s="184"/>
      <c r="J1088" s="184"/>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si="159"/>
        <v>0</v>
      </c>
      <c r="AB1088" s="228" t="str">
        <f t="shared" si="160"/>
        <v/>
      </c>
    </row>
    <row r="1089" spans="1:28" s="227" customFormat="1" ht="23.1" customHeight="1">
      <c r="A1089" s="181"/>
      <c r="B1089" s="182"/>
      <c r="C1089" s="186"/>
      <c r="D1089" s="230"/>
      <c r="E1089" s="182"/>
      <c r="F1089" s="182"/>
      <c r="G1089" s="182"/>
      <c r="H1089" s="183"/>
      <c r="I1089" s="184"/>
      <c r="J1089" s="184"/>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si="159"/>
        <v>0</v>
      </c>
      <c r="AB1089" s="228" t="str">
        <f t="shared" si="160"/>
        <v/>
      </c>
    </row>
    <row r="1090" spans="1:28" s="227" customFormat="1" ht="23.1" customHeight="1">
      <c r="A1090" s="181"/>
      <c r="B1090" s="182"/>
      <c r="C1090" s="186"/>
      <c r="D1090" s="230"/>
      <c r="E1090" s="182"/>
      <c r="F1090" s="182"/>
      <c r="G1090" s="182"/>
      <c r="H1090" s="183"/>
      <c r="I1090" s="184"/>
      <c r="J1090" s="184"/>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si="159"/>
        <v>0</v>
      </c>
      <c r="AB1090" s="228" t="str">
        <f t="shared" si="160"/>
        <v/>
      </c>
    </row>
    <row r="1091" spans="1:28" s="227" customFormat="1" ht="23.1" customHeight="1">
      <c r="A1091" s="181"/>
      <c r="B1091" s="182"/>
      <c r="C1091" s="186"/>
      <c r="D1091" s="230"/>
      <c r="E1091" s="182"/>
      <c r="F1091" s="182"/>
      <c r="G1091" s="182"/>
      <c r="H1091" s="183"/>
      <c r="I1091" s="184"/>
      <c r="J1091" s="184"/>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si="159"/>
        <v>0</v>
      </c>
      <c r="AB1091" s="228" t="str">
        <f t="shared" si="160"/>
        <v/>
      </c>
    </row>
    <row r="1092" spans="1:28" s="227" customFormat="1" ht="23.1" customHeight="1">
      <c r="A1092" s="181"/>
      <c r="B1092" s="182"/>
      <c r="C1092" s="186"/>
      <c r="D1092" s="230"/>
      <c r="E1092" s="182"/>
      <c r="F1092" s="182"/>
      <c r="G1092" s="182"/>
      <c r="H1092" s="183"/>
      <c r="I1092" s="184"/>
      <c r="J1092" s="184"/>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si="159"/>
        <v>0</v>
      </c>
      <c r="AB1092" s="228" t="str">
        <f t="shared" si="160"/>
        <v/>
      </c>
    </row>
    <row r="1093" spans="1:28" s="227" customFormat="1" ht="23.1" customHeight="1">
      <c r="A1093" s="181"/>
      <c r="B1093" s="182"/>
      <c r="C1093" s="186"/>
      <c r="D1093" s="230"/>
      <c r="E1093" s="182"/>
      <c r="F1093" s="182"/>
      <c r="G1093" s="182"/>
      <c r="H1093" s="183"/>
      <c r="I1093" s="184"/>
      <c r="J1093" s="184"/>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si="159"/>
        <v>0</v>
      </c>
      <c r="AB1093" s="228" t="str">
        <f t="shared" si="160"/>
        <v/>
      </c>
    </row>
    <row r="1094" spans="1:28" s="227" customFormat="1" ht="23.1" customHeight="1">
      <c r="A1094" s="181"/>
      <c r="B1094" s="182"/>
      <c r="C1094" s="186"/>
      <c r="D1094" s="230"/>
      <c r="E1094" s="182"/>
      <c r="F1094" s="182"/>
      <c r="G1094" s="182"/>
      <c r="H1094" s="183"/>
      <c r="I1094" s="184"/>
      <c r="J1094" s="184"/>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si="159"/>
        <v>0</v>
      </c>
      <c r="AB1094" s="228" t="str">
        <f t="shared" si="160"/>
        <v/>
      </c>
    </row>
    <row r="1095" spans="1:28" s="227" customFormat="1" ht="23.1" customHeight="1">
      <c r="A1095" s="181"/>
      <c r="B1095" s="182"/>
      <c r="C1095" s="186"/>
      <c r="D1095" s="230"/>
      <c r="E1095" s="182"/>
      <c r="F1095" s="182"/>
      <c r="G1095" s="182"/>
      <c r="H1095" s="183"/>
      <c r="I1095" s="184"/>
      <c r="J1095" s="184"/>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si="159"/>
        <v>0</v>
      </c>
      <c r="AB1095" s="228" t="str">
        <f t="shared" si="160"/>
        <v/>
      </c>
    </row>
    <row r="1096" spans="1:28" s="227" customFormat="1" ht="23.1" customHeight="1">
      <c r="A1096" s="181"/>
      <c r="B1096" s="182"/>
      <c r="C1096" s="186"/>
      <c r="D1096" s="230"/>
      <c r="E1096" s="182"/>
      <c r="F1096" s="182"/>
      <c r="G1096" s="182"/>
      <c r="H1096" s="183"/>
      <c r="I1096" s="184"/>
      <c r="J1096" s="184"/>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si="159"/>
        <v>0</v>
      </c>
      <c r="AB1096" s="228" t="str">
        <f t="shared" si="160"/>
        <v/>
      </c>
    </row>
    <row r="1097" spans="1:28" s="227" customFormat="1" ht="23.1" customHeight="1">
      <c r="A1097" s="181"/>
      <c r="B1097" s="182"/>
      <c r="C1097" s="186"/>
      <c r="D1097" s="230"/>
      <c r="E1097" s="182"/>
      <c r="F1097" s="182"/>
      <c r="G1097" s="182"/>
      <c r="H1097" s="183"/>
      <c r="I1097" s="184"/>
      <c r="J1097" s="184"/>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si="159"/>
        <v>0</v>
      </c>
      <c r="AB1097" s="228" t="str">
        <f t="shared" si="160"/>
        <v/>
      </c>
    </row>
    <row r="1098" spans="1:28" s="227" customFormat="1" ht="23.1" customHeight="1">
      <c r="A1098" s="181"/>
      <c r="B1098" s="182"/>
      <c r="C1098" s="186"/>
      <c r="D1098" s="230"/>
      <c r="E1098" s="182"/>
      <c r="F1098" s="182"/>
      <c r="G1098" s="182"/>
      <c r="H1098" s="183"/>
      <c r="I1098" s="184"/>
      <c r="J1098" s="184"/>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si="159"/>
        <v>0</v>
      </c>
      <c r="AB1098" s="228" t="str">
        <f t="shared" si="160"/>
        <v/>
      </c>
    </row>
    <row r="1099" spans="1:28" s="227" customFormat="1" ht="23.1" customHeight="1">
      <c r="A1099" s="181"/>
      <c r="B1099" s="182"/>
      <c r="C1099" s="186"/>
      <c r="D1099" s="230"/>
      <c r="E1099" s="182"/>
      <c r="F1099" s="182"/>
      <c r="G1099" s="182"/>
      <c r="H1099" s="183"/>
      <c r="I1099" s="184"/>
      <c r="J1099" s="184"/>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si="159"/>
        <v>0</v>
      </c>
      <c r="AB1099" s="228" t="str">
        <f t="shared" si="160"/>
        <v/>
      </c>
    </row>
    <row r="1100" spans="1:28" s="227" customFormat="1" ht="23.1" customHeight="1">
      <c r="A1100" s="181"/>
      <c r="B1100" s="182"/>
      <c r="C1100" s="186"/>
      <c r="D1100" s="230"/>
      <c r="E1100" s="182"/>
      <c r="F1100" s="182"/>
      <c r="G1100" s="182"/>
      <c r="H1100" s="183"/>
      <c r="I1100" s="184"/>
      <c r="J1100" s="184"/>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si="159"/>
        <v>0</v>
      </c>
      <c r="AB1100" s="228" t="str">
        <f t="shared" si="160"/>
        <v/>
      </c>
    </row>
    <row r="1101" spans="1:28" s="227" customFormat="1" ht="23.1" customHeight="1">
      <c r="A1101" s="181"/>
      <c r="B1101" s="182"/>
      <c r="C1101" s="186"/>
      <c r="D1101" s="230"/>
      <c r="E1101" s="182"/>
      <c r="F1101" s="182"/>
      <c r="G1101" s="182"/>
      <c r="H1101" s="183"/>
      <c r="I1101" s="184"/>
      <c r="J1101" s="184"/>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si="159"/>
        <v>0</v>
      </c>
      <c r="AB1101" s="228" t="str">
        <f t="shared" si="160"/>
        <v/>
      </c>
    </row>
    <row r="1102" spans="1:28" s="227" customFormat="1" ht="23.1" customHeight="1">
      <c r="A1102" s="181"/>
      <c r="B1102" s="182"/>
      <c r="C1102" s="186"/>
      <c r="D1102" s="230"/>
      <c r="E1102" s="182"/>
      <c r="F1102" s="182"/>
      <c r="G1102" s="182"/>
      <c r="H1102" s="183"/>
      <c r="I1102" s="184"/>
      <c r="J1102" s="184"/>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si="159"/>
        <v>0</v>
      </c>
      <c r="AB1102" s="228" t="str">
        <f t="shared" si="160"/>
        <v/>
      </c>
    </row>
    <row r="1103" spans="1:28" s="227" customFormat="1" ht="23.1" customHeight="1">
      <c r="A1103" s="181"/>
      <c r="B1103" s="182"/>
      <c r="C1103" s="186"/>
      <c r="D1103" s="230"/>
      <c r="E1103" s="182"/>
      <c r="F1103" s="182"/>
      <c r="G1103" s="182"/>
      <c r="H1103" s="183"/>
      <c r="I1103" s="184"/>
      <c r="J1103" s="184"/>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si="159"/>
        <v>0</v>
      </c>
      <c r="AB1103" s="228" t="str">
        <f t="shared" si="160"/>
        <v/>
      </c>
    </row>
    <row r="1104" spans="1:28" s="227" customFormat="1" ht="23.1" customHeight="1">
      <c r="A1104" s="181"/>
      <c r="B1104" s="182"/>
      <c r="C1104" s="186"/>
      <c r="D1104" s="230"/>
      <c r="E1104" s="182"/>
      <c r="F1104" s="182"/>
      <c r="G1104" s="182"/>
      <c r="H1104" s="183"/>
      <c r="I1104" s="184"/>
      <c r="J1104" s="184"/>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si="159"/>
        <v>0</v>
      </c>
      <c r="AB1104" s="228" t="str">
        <f t="shared" si="160"/>
        <v/>
      </c>
    </row>
    <row r="1105" spans="1:28" s="227" customFormat="1" ht="23.1" customHeight="1">
      <c r="A1105" s="181"/>
      <c r="B1105" s="182"/>
      <c r="C1105" s="186"/>
      <c r="D1105" s="230"/>
      <c r="E1105" s="182"/>
      <c r="F1105" s="182"/>
      <c r="G1105" s="182"/>
      <c r="H1105" s="183"/>
      <c r="I1105" s="184"/>
      <c r="J1105" s="184"/>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si="159"/>
        <v>0</v>
      </c>
      <c r="AB1105" s="228" t="str">
        <f t="shared" si="160"/>
        <v/>
      </c>
    </row>
    <row r="1106" spans="1:28" s="227" customFormat="1" ht="23.1" customHeight="1">
      <c r="A1106" s="181"/>
      <c r="B1106" s="182"/>
      <c r="C1106" s="186"/>
      <c r="D1106" s="230"/>
      <c r="E1106" s="182"/>
      <c r="F1106" s="182"/>
      <c r="G1106" s="182"/>
      <c r="H1106" s="183"/>
      <c r="I1106" s="184"/>
      <c r="J1106" s="184"/>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si="159"/>
        <v>0</v>
      </c>
      <c r="AB1106" s="228" t="str">
        <f t="shared" si="160"/>
        <v/>
      </c>
    </row>
    <row r="1107" spans="1:28" s="227" customFormat="1" ht="23.1" customHeight="1">
      <c r="A1107" s="181"/>
      <c r="B1107" s="182"/>
      <c r="C1107" s="186"/>
      <c r="D1107" s="230"/>
      <c r="E1107" s="182"/>
      <c r="F1107" s="182"/>
      <c r="G1107" s="182"/>
      <c r="H1107" s="183"/>
      <c r="I1107" s="184"/>
      <c r="J1107" s="184"/>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si="159"/>
        <v>0</v>
      </c>
      <c r="AB1107" s="228" t="str">
        <f t="shared" si="160"/>
        <v/>
      </c>
    </row>
    <row r="1108" spans="1:28" s="227" customFormat="1" ht="23.1" customHeight="1">
      <c r="A1108" s="181"/>
      <c r="B1108" s="182"/>
      <c r="C1108" s="186"/>
      <c r="D1108" s="230"/>
      <c r="E1108" s="182"/>
      <c r="F1108" s="182"/>
      <c r="G1108" s="182"/>
      <c r="H1108" s="183"/>
      <c r="I1108" s="184"/>
      <c r="J1108" s="184"/>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si="159"/>
        <v>0</v>
      </c>
      <c r="AB1108" s="228" t="str">
        <f t="shared" si="160"/>
        <v/>
      </c>
    </row>
    <row r="1109" spans="1:28" s="227" customFormat="1" ht="23.1" customHeight="1">
      <c r="A1109" s="181"/>
      <c r="B1109" s="182"/>
      <c r="C1109" s="186"/>
      <c r="D1109" s="230"/>
      <c r="E1109" s="182"/>
      <c r="F1109" s="182"/>
      <c r="G1109" s="182"/>
      <c r="H1109" s="183"/>
      <c r="I1109" s="184"/>
      <c r="J1109" s="184"/>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si="159"/>
        <v>0</v>
      </c>
      <c r="AB1109" s="228" t="str">
        <f t="shared" si="160"/>
        <v/>
      </c>
    </row>
    <row r="1110" spans="1:28" s="227" customFormat="1" ht="23.1" customHeight="1">
      <c r="A1110" s="181"/>
      <c r="B1110" s="182"/>
      <c r="C1110" s="186"/>
      <c r="D1110" s="230"/>
      <c r="E1110" s="182"/>
      <c r="F1110" s="182"/>
      <c r="G1110" s="182"/>
      <c r="H1110" s="183"/>
      <c r="I1110" s="184"/>
      <c r="J1110" s="184"/>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si="159"/>
        <v>0</v>
      </c>
      <c r="AB1110" s="228" t="str">
        <f t="shared" si="160"/>
        <v/>
      </c>
    </row>
    <row r="1111" spans="1:28" s="227" customFormat="1" ht="23.1" customHeight="1">
      <c r="A1111" s="181"/>
      <c r="B1111" s="182"/>
      <c r="C1111" s="186"/>
      <c r="D1111" s="230"/>
      <c r="E1111" s="182"/>
      <c r="F1111" s="182"/>
      <c r="G1111" s="182"/>
      <c r="H1111" s="183"/>
      <c r="I1111" s="184"/>
      <c r="J1111" s="184"/>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si="159"/>
        <v>0</v>
      </c>
      <c r="AB1111" s="228" t="str">
        <f t="shared" si="160"/>
        <v/>
      </c>
    </row>
    <row r="1112" spans="1:28" s="227" customFormat="1" ht="23.1" customHeight="1">
      <c r="A1112" s="181"/>
      <c r="B1112" s="182"/>
      <c r="C1112" s="186"/>
      <c r="D1112" s="230"/>
      <c r="E1112" s="182"/>
      <c r="F1112" s="182"/>
      <c r="G1112" s="182"/>
      <c r="H1112" s="183"/>
      <c r="I1112" s="184"/>
      <c r="J1112" s="184"/>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si="159"/>
        <v>0</v>
      </c>
      <c r="AB1112" s="228" t="str">
        <f t="shared" si="160"/>
        <v/>
      </c>
    </row>
    <row r="1113" spans="1:28" s="227" customFormat="1" ht="23.1" customHeight="1">
      <c r="A1113" s="181"/>
      <c r="B1113" s="182"/>
      <c r="C1113" s="186"/>
      <c r="D1113" s="230"/>
      <c r="E1113" s="182"/>
      <c r="F1113" s="182"/>
      <c r="G1113" s="182"/>
      <c r="H1113" s="183"/>
      <c r="I1113" s="184"/>
      <c r="J1113" s="184"/>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si="159"/>
        <v>0</v>
      </c>
      <c r="AB1113" s="228" t="str">
        <f t="shared" si="160"/>
        <v/>
      </c>
    </row>
    <row r="1114" spans="1:28" s="227" customFormat="1" ht="23.1" customHeight="1">
      <c r="A1114" s="181"/>
      <c r="B1114" s="182"/>
      <c r="C1114" s="186"/>
      <c r="D1114" s="230"/>
      <c r="E1114" s="182"/>
      <c r="F1114" s="182"/>
      <c r="G1114" s="182"/>
      <c r="H1114" s="183"/>
      <c r="I1114" s="184"/>
      <c r="J1114" s="184"/>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si="159"/>
        <v>0</v>
      </c>
      <c r="AB1114" s="228" t="str">
        <f t="shared" si="160"/>
        <v/>
      </c>
    </row>
    <row r="1115" spans="1:28" s="227" customFormat="1" ht="23.1" customHeight="1">
      <c r="A1115" s="181"/>
      <c r="B1115" s="182"/>
      <c r="C1115" s="186"/>
      <c r="D1115" s="230"/>
      <c r="E1115" s="182"/>
      <c r="F1115" s="182"/>
      <c r="G1115" s="182"/>
      <c r="H1115" s="183"/>
      <c r="I1115" s="184"/>
      <c r="J1115" s="184"/>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si="159"/>
        <v>0</v>
      </c>
      <c r="AB1115" s="228" t="str">
        <f t="shared" si="160"/>
        <v/>
      </c>
    </row>
    <row r="1116" spans="1:28" s="227" customFormat="1" ht="23.1" customHeight="1">
      <c r="A1116" s="181"/>
      <c r="B1116" s="182"/>
      <c r="C1116" s="186"/>
      <c r="D1116" s="230"/>
      <c r="E1116" s="182"/>
      <c r="F1116" s="182"/>
      <c r="G1116" s="182"/>
      <c r="H1116" s="183"/>
      <c r="I1116" s="184"/>
      <c r="J1116" s="184"/>
      <c r="K1116" s="224"/>
      <c r="L1116" s="224"/>
      <c r="M1116" s="224"/>
      <c r="N1116" s="224"/>
      <c r="O1116" s="224"/>
      <c r="P1116" s="185"/>
      <c r="Q1116" s="225"/>
      <c r="R1116" s="182" t="str">
        <f ca="1">IF(ISERROR($V1116),"",OFFSET('Smelter Look-up'!$C$4,$V1116-4,0)&amp;"")</f>
        <v/>
      </c>
      <c r="S1116" s="181" t="str">
        <f t="shared" ref="S1116:S1146" ca="1" si="161">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si="162">IF(AND(C1116="Smelter not listed",OR(LEN(D1116)=0,LEN(E1116)=0)),1,0)</f>
        <v>0</v>
      </c>
      <c r="AB1116" s="228" t="str">
        <f t="shared" ref="AB1116:AB1146" si="163">B1116&amp;C1116</f>
        <v/>
      </c>
    </row>
    <row r="1117" spans="1:28" s="227" customFormat="1" ht="23.1" customHeight="1">
      <c r="A1117" s="181"/>
      <c r="B1117" s="182"/>
      <c r="C1117" s="186"/>
      <c r="D1117" s="230"/>
      <c r="E1117" s="182"/>
      <c r="F1117" s="182"/>
      <c r="G1117" s="182"/>
      <c r="H1117" s="183"/>
      <c r="I1117" s="184"/>
      <c r="J1117" s="184"/>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si="162"/>
        <v>0</v>
      </c>
      <c r="AB1117" s="228" t="str">
        <f t="shared" si="163"/>
        <v/>
      </c>
    </row>
    <row r="1118" spans="1:28" s="227" customFormat="1" ht="23.1" customHeight="1">
      <c r="A1118" s="181"/>
      <c r="B1118" s="182"/>
      <c r="C1118" s="186"/>
      <c r="D1118" s="230"/>
      <c r="E1118" s="182"/>
      <c r="F1118" s="182"/>
      <c r="G1118" s="182"/>
      <c r="H1118" s="183"/>
      <c r="I1118" s="184"/>
      <c r="J1118" s="184"/>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si="162"/>
        <v>0</v>
      </c>
      <c r="AB1118" s="228" t="str">
        <f t="shared" si="163"/>
        <v/>
      </c>
    </row>
    <row r="1119" spans="1:28" s="227" customFormat="1" ht="23.1" customHeight="1">
      <c r="A1119" s="181"/>
      <c r="B1119" s="182"/>
      <c r="C1119" s="186"/>
      <c r="D1119" s="230"/>
      <c r="E1119" s="182"/>
      <c r="F1119" s="182"/>
      <c r="G1119" s="182"/>
      <c r="H1119" s="183"/>
      <c r="I1119" s="184"/>
      <c r="J1119" s="184"/>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si="162"/>
        <v>0</v>
      </c>
      <c r="AB1119" s="228" t="str">
        <f t="shared" si="163"/>
        <v/>
      </c>
    </row>
    <row r="1120" spans="1:28" s="227" customFormat="1" ht="23.1" customHeight="1">
      <c r="A1120" s="181"/>
      <c r="B1120" s="182"/>
      <c r="C1120" s="186"/>
      <c r="D1120" s="230"/>
      <c r="E1120" s="182"/>
      <c r="F1120" s="182"/>
      <c r="G1120" s="182"/>
      <c r="H1120" s="183"/>
      <c r="I1120" s="184"/>
      <c r="J1120" s="184"/>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si="162"/>
        <v>0</v>
      </c>
      <c r="AB1120" s="228" t="str">
        <f t="shared" si="163"/>
        <v/>
      </c>
    </row>
    <row r="1121" spans="1:28" s="227" customFormat="1" ht="23.1" customHeight="1">
      <c r="A1121" s="181"/>
      <c r="B1121" s="182"/>
      <c r="C1121" s="186"/>
      <c r="D1121" s="230"/>
      <c r="E1121" s="182"/>
      <c r="F1121" s="182"/>
      <c r="G1121" s="182"/>
      <c r="H1121" s="183"/>
      <c r="I1121" s="184"/>
      <c r="J1121" s="184"/>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si="162"/>
        <v>0</v>
      </c>
      <c r="AB1121" s="228" t="str">
        <f t="shared" si="163"/>
        <v/>
      </c>
    </row>
    <row r="1122" spans="1:28" s="227" customFormat="1" ht="23.1" customHeight="1">
      <c r="A1122" s="181"/>
      <c r="B1122" s="182"/>
      <c r="C1122" s="186"/>
      <c r="D1122" s="230"/>
      <c r="E1122" s="182"/>
      <c r="F1122" s="182"/>
      <c r="G1122" s="182"/>
      <c r="H1122" s="183"/>
      <c r="I1122" s="184"/>
      <c r="J1122" s="184"/>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si="162"/>
        <v>0</v>
      </c>
      <c r="AB1122" s="228" t="str">
        <f t="shared" si="163"/>
        <v/>
      </c>
    </row>
    <row r="1123" spans="1:28" s="227" customFormat="1" ht="23.1" customHeight="1">
      <c r="A1123" s="181"/>
      <c r="B1123" s="182"/>
      <c r="C1123" s="186"/>
      <c r="D1123" s="230"/>
      <c r="E1123" s="182"/>
      <c r="F1123" s="182"/>
      <c r="G1123" s="182"/>
      <c r="H1123" s="183"/>
      <c r="I1123" s="184"/>
      <c r="J1123" s="184"/>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si="162"/>
        <v>0</v>
      </c>
      <c r="AB1123" s="228" t="str">
        <f t="shared" si="163"/>
        <v/>
      </c>
    </row>
    <row r="1124" spans="1:28" s="227" customFormat="1" ht="23.1" customHeight="1">
      <c r="A1124" s="181"/>
      <c r="B1124" s="182"/>
      <c r="C1124" s="186"/>
      <c r="D1124" s="230"/>
      <c r="E1124" s="182"/>
      <c r="F1124" s="182"/>
      <c r="G1124" s="182"/>
      <c r="H1124" s="183"/>
      <c r="I1124" s="184"/>
      <c r="J1124" s="184"/>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si="162"/>
        <v>0</v>
      </c>
      <c r="AB1124" s="228" t="str">
        <f t="shared" si="163"/>
        <v/>
      </c>
    </row>
    <row r="1125" spans="1:28" s="227" customFormat="1" ht="23.1" customHeight="1">
      <c r="A1125" s="181"/>
      <c r="B1125" s="182"/>
      <c r="C1125" s="186"/>
      <c r="D1125" s="230"/>
      <c r="E1125" s="182"/>
      <c r="F1125" s="182"/>
      <c r="G1125" s="182"/>
      <c r="H1125" s="183"/>
      <c r="I1125" s="184"/>
      <c r="J1125" s="184"/>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si="162"/>
        <v>0</v>
      </c>
      <c r="AB1125" s="228" t="str">
        <f t="shared" si="163"/>
        <v/>
      </c>
    </row>
    <row r="1126" spans="1:28" s="227" customFormat="1" ht="23.1" customHeight="1">
      <c r="A1126" s="181"/>
      <c r="B1126" s="182"/>
      <c r="C1126" s="186"/>
      <c r="D1126" s="230"/>
      <c r="E1126" s="182"/>
      <c r="F1126" s="182"/>
      <c r="G1126" s="182"/>
      <c r="H1126" s="183"/>
      <c r="I1126" s="184"/>
      <c r="J1126" s="184"/>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si="162"/>
        <v>0</v>
      </c>
      <c r="AB1126" s="228" t="str">
        <f t="shared" si="163"/>
        <v/>
      </c>
    </row>
    <row r="1127" spans="1:28" s="227" customFormat="1" ht="23.1" customHeight="1">
      <c r="A1127" s="181"/>
      <c r="B1127" s="182"/>
      <c r="C1127" s="186"/>
      <c r="D1127" s="230"/>
      <c r="E1127" s="182"/>
      <c r="F1127" s="182"/>
      <c r="G1127" s="182"/>
      <c r="H1127" s="183"/>
      <c r="I1127" s="184"/>
      <c r="J1127" s="184"/>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si="162"/>
        <v>0</v>
      </c>
      <c r="AB1127" s="228" t="str">
        <f t="shared" si="163"/>
        <v/>
      </c>
    </row>
    <row r="1128" spans="1:28" s="227" customFormat="1" ht="23.1" customHeight="1">
      <c r="A1128" s="181"/>
      <c r="B1128" s="182"/>
      <c r="C1128" s="186"/>
      <c r="D1128" s="230"/>
      <c r="E1128" s="182"/>
      <c r="F1128" s="182"/>
      <c r="G1128" s="182"/>
      <c r="H1128" s="183"/>
      <c r="I1128" s="184"/>
      <c r="J1128" s="184"/>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si="162"/>
        <v>0</v>
      </c>
      <c r="AB1128" s="228" t="str">
        <f t="shared" si="163"/>
        <v/>
      </c>
    </row>
    <row r="1129" spans="1:28" s="227" customFormat="1" ht="23.1" customHeight="1">
      <c r="A1129" s="181"/>
      <c r="B1129" s="182"/>
      <c r="C1129" s="186"/>
      <c r="D1129" s="230"/>
      <c r="E1129" s="182"/>
      <c r="F1129" s="182"/>
      <c r="G1129" s="182"/>
      <c r="H1129" s="183"/>
      <c r="I1129" s="184"/>
      <c r="J1129" s="184"/>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si="162"/>
        <v>0</v>
      </c>
      <c r="AB1129" s="228" t="str">
        <f t="shared" si="163"/>
        <v/>
      </c>
    </row>
    <row r="1130" spans="1:28" s="227" customFormat="1" ht="23.1" customHeight="1">
      <c r="A1130" s="181"/>
      <c r="B1130" s="182"/>
      <c r="C1130" s="186"/>
      <c r="D1130" s="230"/>
      <c r="E1130" s="182"/>
      <c r="F1130" s="182"/>
      <c r="G1130" s="182"/>
      <c r="H1130" s="183"/>
      <c r="I1130" s="184"/>
      <c r="J1130" s="184"/>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si="162"/>
        <v>0</v>
      </c>
      <c r="AB1130" s="228" t="str">
        <f t="shared" si="163"/>
        <v/>
      </c>
    </row>
    <row r="1131" spans="1:28" s="227" customFormat="1" ht="23.1" customHeight="1">
      <c r="A1131" s="181"/>
      <c r="B1131" s="182"/>
      <c r="C1131" s="186"/>
      <c r="D1131" s="230"/>
      <c r="E1131" s="182"/>
      <c r="F1131" s="182"/>
      <c r="G1131" s="182"/>
      <c r="H1131" s="183"/>
      <c r="I1131" s="184"/>
      <c r="J1131" s="184"/>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si="162"/>
        <v>0</v>
      </c>
      <c r="AB1131" s="228" t="str">
        <f t="shared" si="163"/>
        <v/>
      </c>
    </row>
    <row r="1132" spans="1:28" s="227" customFormat="1" ht="23.1" customHeight="1">
      <c r="A1132" s="181"/>
      <c r="B1132" s="182"/>
      <c r="C1132" s="186"/>
      <c r="D1132" s="230"/>
      <c r="E1132" s="182"/>
      <c r="F1132" s="182"/>
      <c r="G1132" s="182"/>
      <c r="H1132" s="183"/>
      <c r="I1132" s="184"/>
      <c r="J1132" s="184"/>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si="162"/>
        <v>0</v>
      </c>
      <c r="AB1132" s="228" t="str">
        <f t="shared" si="163"/>
        <v/>
      </c>
    </row>
    <row r="1133" spans="1:28" s="227" customFormat="1" ht="23.1" customHeight="1">
      <c r="A1133" s="181"/>
      <c r="B1133" s="182"/>
      <c r="C1133" s="186"/>
      <c r="D1133" s="230"/>
      <c r="E1133" s="182"/>
      <c r="F1133" s="182"/>
      <c r="G1133" s="182"/>
      <c r="H1133" s="183"/>
      <c r="I1133" s="184"/>
      <c r="J1133" s="184"/>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si="162"/>
        <v>0</v>
      </c>
      <c r="AB1133" s="228" t="str">
        <f t="shared" si="163"/>
        <v/>
      </c>
    </row>
    <row r="1134" spans="1:28" s="227" customFormat="1" ht="23.1" customHeight="1">
      <c r="A1134" s="181"/>
      <c r="B1134" s="182"/>
      <c r="C1134" s="186"/>
      <c r="D1134" s="230"/>
      <c r="E1134" s="182"/>
      <c r="F1134" s="182"/>
      <c r="G1134" s="182"/>
      <c r="H1134" s="183"/>
      <c r="I1134" s="184"/>
      <c r="J1134" s="184"/>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si="162"/>
        <v>0</v>
      </c>
      <c r="AB1134" s="228" t="str">
        <f t="shared" si="163"/>
        <v/>
      </c>
    </row>
    <row r="1135" spans="1:28" s="227" customFormat="1" ht="23.1" customHeight="1">
      <c r="A1135" s="181"/>
      <c r="B1135" s="182"/>
      <c r="C1135" s="186"/>
      <c r="D1135" s="230"/>
      <c r="E1135" s="182"/>
      <c r="F1135" s="182"/>
      <c r="G1135" s="182"/>
      <c r="H1135" s="183"/>
      <c r="I1135" s="184"/>
      <c r="J1135" s="184"/>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si="162"/>
        <v>0</v>
      </c>
      <c r="AB1135" s="228" t="str">
        <f t="shared" si="163"/>
        <v/>
      </c>
    </row>
    <row r="1136" spans="1:28" s="227" customFormat="1" ht="23.1" customHeight="1">
      <c r="A1136" s="181"/>
      <c r="B1136" s="182"/>
      <c r="C1136" s="186"/>
      <c r="D1136" s="230"/>
      <c r="E1136" s="182"/>
      <c r="F1136" s="182"/>
      <c r="G1136" s="182"/>
      <c r="H1136" s="183"/>
      <c r="I1136" s="184"/>
      <c r="J1136" s="184"/>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si="162"/>
        <v>0</v>
      </c>
      <c r="AB1136" s="228" t="str">
        <f t="shared" si="163"/>
        <v/>
      </c>
    </row>
    <row r="1137" spans="1:28" s="227" customFormat="1" ht="23.1" customHeight="1">
      <c r="A1137" s="181"/>
      <c r="B1137" s="182"/>
      <c r="C1137" s="186"/>
      <c r="D1137" s="230"/>
      <c r="E1137" s="182"/>
      <c r="F1137" s="182"/>
      <c r="G1137" s="182"/>
      <c r="H1137" s="183"/>
      <c r="I1137" s="184"/>
      <c r="J1137" s="184"/>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si="162"/>
        <v>0</v>
      </c>
      <c r="AB1137" s="228" t="str">
        <f t="shared" si="163"/>
        <v/>
      </c>
    </row>
    <row r="1138" spans="1:28" s="227" customFormat="1" ht="23.1" customHeight="1">
      <c r="A1138" s="181"/>
      <c r="B1138" s="182"/>
      <c r="C1138" s="186"/>
      <c r="D1138" s="230"/>
      <c r="E1138" s="182"/>
      <c r="F1138" s="182"/>
      <c r="G1138" s="182"/>
      <c r="H1138" s="183"/>
      <c r="I1138" s="184"/>
      <c r="J1138" s="184"/>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si="162"/>
        <v>0</v>
      </c>
      <c r="AB1138" s="228" t="str">
        <f t="shared" si="163"/>
        <v/>
      </c>
    </row>
    <row r="1139" spans="1:28" s="227" customFormat="1" ht="23.1" customHeight="1">
      <c r="A1139" s="181"/>
      <c r="B1139" s="182"/>
      <c r="C1139" s="186"/>
      <c r="D1139" s="230"/>
      <c r="E1139" s="182"/>
      <c r="F1139" s="182"/>
      <c r="G1139" s="182"/>
      <c r="H1139" s="183"/>
      <c r="I1139" s="184"/>
      <c r="J1139" s="184"/>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si="162"/>
        <v>0</v>
      </c>
      <c r="AB1139" s="228" t="str">
        <f t="shared" si="163"/>
        <v/>
      </c>
    </row>
    <row r="1140" spans="1:28" s="227" customFormat="1" ht="23.1" customHeight="1">
      <c r="A1140" s="181"/>
      <c r="B1140" s="182"/>
      <c r="C1140" s="186"/>
      <c r="D1140" s="230"/>
      <c r="E1140" s="182"/>
      <c r="F1140" s="182"/>
      <c r="G1140" s="182"/>
      <c r="H1140" s="183"/>
      <c r="I1140" s="184"/>
      <c r="J1140" s="184"/>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si="162"/>
        <v>0</v>
      </c>
      <c r="AB1140" s="228" t="str">
        <f t="shared" si="163"/>
        <v/>
      </c>
    </row>
    <row r="1141" spans="1:28" s="227" customFormat="1" ht="23.1" customHeight="1">
      <c r="A1141" s="181"/>
      <c r="B1141" s="182"/>
      <c r="C1141" s="186"/>
      <c r="D1141" s="230"/>
      <c r="E1141" s="182"/>
      <c r="F1141" s="182"/>
      <c r="G1141" s="182"/>
      <c r="H1141" s="183"/>
      <c r="I1141" s="184"/>
      <c r="J1141" s="184"/>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si="162"/>
        <v>0</v>
      </c>
      <c r="AB1141" s="228" t="str">
        <f t="shared" si="163"/>
        <v/>
      </c>
    </row>
    <row r="1142" spans="1:28" s="227" customFormat="1" ht="23.1" customHeight="1">
      <c r="A1142" s="181"/>
      <c r="B1142" s="182"/>
      <c r="C1142" s="186"/>
      <c r="D1142" s="230"/>
      <c r="E1142" s="182"/>
      <c r="F1142" s="182"/>
      <c r="G1142" s="182"/>
      <c r="H1142" s="183"/>
      <c r="I1142" s="184"/>
      <c r="J1142" s="184"/>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si="162"/>
        <v>0</v>
      </c>
      <c r="AB1142" s="228" t="str">
        <f t="shared" si="163"/>
        <v/>
      </c>
    </row>
    <row r="1143" spans="1:28" s="227" customFormat="1" ht="23.1" customHeight="1">
      <c r="A1143" s="181"/>
      <c r="B1143" s="182"/>
      <c r="C1143" s="186"/>
      <c r="D1143" s="230"/>
      <c r="E1143" s="182"/>
      <c r="F1143" s="182"/>
      <c r="G1143" s="182"/>
      <c r="H1143" s="183"/>
      <c r="I1143" s="184"/>
      <c r="J1143" s="184"/>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si="162"/>
        <v>0</v>
      </c>
      <c r="AB1143" s="228" t="str">
        <f t="shared" si="163"/>
        <v/>
      </c>
    </row>
    <row r="1144" spans="1:28" s="227" customFormat="1" ht="23.1" customHeight="1">
      <c r="A1144" s="181"/>
      <c r="B1144" s="182"/>
      <c r="C1144" s="186"/>
      <c r="D1144" s="230"/>
      <c r="E1144" s="182"/>
      <c r="F1144" s="182"/>
      <c r="G1144" s="182"/>
      <c r="H1144" s="183"/>
      <c r="I1144" s="184"/>
      <c r="J1144" s="184"/>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si="162"/>
        <v>0</v>
      </c>
      <c r="AB1144" s="228" t="str">
        <f t="shared" si="163"/>
        <v/>
      </c>
    </row>
    <row r="1145" spans="1:28" s="227" customFormat="1" ht="23.1" customHeight="1">
      <c r="A1145" s="181"/>
      <c r="B1145" s="182"/>
      <c r="C1145" s="186"/>
      <c r="D1145" s="230"/>
      <c r="E1145" s="182"/>
      <c r="F1145" s="182"/>
      <c r="G1145" s="182"/>
      <c r="H1145" s="183"/>
      <c r="I1145" s="184"/>
      <c r="J1145" s="184"/>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si="162"/>
        <v>0</v>
      </c>
      <c r="AB1145" s="228" t="str">
        <f t="shared" si="163"/>
        <v/>
      </c>
    </row>
    <row r="1146" spans="1:28" s="227" customFormat="1" ht="23.1" customHeight="1">
      <c r="A1146" s="181"/>
      <c r="B1146" s="182"/>
      <c r="C1146" s="186"/>
      <c r="D1146" s="230"/>
      <c r="E1146" s="182"/>
      <c r="F1146" s="182"/>
      <c r="G1146" s="182"/>
      <c r="H1146" s="183"/>
      <c r="I1146" s="184"/>
      <c r="J1146" s="184"/>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si="162"/>
        <v>0</v>
      </c>
      <c r="AB1146" s="228" t="str">
        <f t="shared" si="163"/>
        <v/>
      </c>
    </row>
    <row r="1147" spans="1:28" s="227" customFormat="1" ht="23.1" customHeight="1">
      <c r="A1147" s="181"/>
      <c r="B1147" s="182"/>
      <c r="C1147" s="186"/>
      <c r="D1147" s="230"/>
      <c r="E1147" s="182"/>
      <c r="F1147" s="182"/>
      <c r="G1147" s="182"/>
      <c r="H1147" s="183"/>
      <c r="I1147" s="184"/>
      <c r="J1147" s="184"/>
      <c r="K1147" s="224"/>
      <c r="L1147" s="224"/>
      <c r="M1147" s="224"/>
      <c r="N1147" s="224"/>
      <c r="O1147" s="224"/>
      <c r="P1147" s="185"/>
      <c r="Q1147" s="225"/>
      <c r="R1147" s="182" t="str">
        <f ca="1">IF(ISERROR($V1147),"",OFFSET('Smelter Look-up'!$C$4,$V1147-4,0)&amp;"")</f>
        <v/>
      </c>
      <c r="S1147" s="181" t="str">
        <f t="shared" ref="S1147"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si="165">IF(AND(C1147="Smelter not listed",OR(LEN(D1147)=0,LEN(E1147)=0)),1,0)</f>
        <v>0</v>
      </c>
      <c r="AB1147" s="228" t="str">
        <f t="shared" ref="AB1147" si="166">B1147&amp;C1147</f>
        <v/>
      </c>
    </row>
    <row r="1148" spans="1:28" s="227" customFormat="1" ht="23.1" customHeight="1">
      <c r="A1148" s="181"/>
      <c r="B1148" s="182"/>
      <c r="C1148" s="186"/>
      <c r="D1148" s="230"/>
      <c r="E1148" s="182"/>
      <c r="F1148" s="182"/>
      <c r="G1148" s="182"/>
      <c r="H1148" s="183"/>
      <c r="I1148" s="184"/>
      <c r="J1148" s="184"/>
      <c r="K1148" s="224"/>
      <c r="L1148" s="224"/>
      <c r="M1148" s="224"/>
      <c r="N1148" s="224"/>
      <c r="O1148" s="224"/>
      <c r="P1148" s="185"/>
      <c r="Q1148" s="225"/>
      <c r="R1148" s="182" t="str">
        <f ca="1">IF(ISERROR($V1148),"",OFFSET('Smelter Look-up'!$C$4,$V1148-4,0)&amp;"")</f>
        <v/>
      </c>
      <c r="S1148" s="181" t="str">
        <f t="shared" ref="S1148:S1179" ca="1" si="167">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si="168">IF(AND(C1148="Smelter not listed",OR(LEN(D1148)=0,LEN(E1148)=0)),1,0)</f>
        <v>0</v>
      </c>
      <c r="AB1148" s="228" t="str">
        <f t="shared" ref="AB1148:AB1179" si="169">B1148&amp;C1148</f>
        <v/>
      </c>
    </row>
    <row r="1149" spans="1:28" s="227" customFormat="1" ht="23.1" customHeight="1">
      <c r="A1149" s="181"/>
      <c r="B1149" s="182"/>
      <c r="C1149" s="186"/>
      <c r="D1149" s="230"/>
      <c r="E1149" s="182"/>
      <c r="F1149" s="182"/>
      <c r="G1149" s="182"/>
      <c r="H1149" s="183"/>
      <c r="I1149" s="184"/>
      <c r="J1149" s="184"/>
      <c r="K1149" s="224"/>
      <c r="L1149" s="224"/>
      <c r="M1149" s="224"/>
      <c r="N1149" s="224"/>
      <c r="O1149" s="224"/>
      <c r="P1149" s="185"/>
      <c r="Q1149" s="225"/>
      <c r="R1149" s="182" t="str">
        <f ca="1">IF(ISERROR($V1149),"",OFFSET('Smelter Look-up'!$C$4,$V1149-4,0)&amp;"")</f>
        <v/>
      </c>
      <c r="S1149" s="181" t="str">
        <f t="shared" ca="1" si="16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si="168"/>
        <v>0</v>
      </c>
      <c r="AB1149" s="228" t="str">
        <f t="shared" si="169"/>
        <v/>
      </c>
    </row>
    <row r="1150" spans="1:28" s="227" customFormat="1" ht="23.1" customHeight="1">
      <c r="A1150" s="181"/>
      <c r="B1150" s="182"/>
      <c r="C1150" s="186"/>
      <c r="D1150" s="230"/>
      <c r="E1150" s="182"/>
      <c r="F1150" s="182"/>
      <c r="G1150" s="182"/>
      <c r="H1150" s="183"/>
      <c r="I1150" s="184"/>
      <c r="J1150" s="184"/>
      <c r="K1150" s="224"/>
      <c r="L1150" s="224"/>
      <c r="M1150" s="224"/>
      <c r="N1150" s="224"/>
      <c r="O1150" s="224"/>
      <c r="P1150" s="185"/>
      <c r="Q1150" s="225"/>
      <c r="R1150" s="182" t="str">
        <f ca="1">IF(ISERROR($V1150),"",OFFSET('Smelter Look-up'!$C$4,$V1150-4,0)&amp;"")</f>
        <v/>
      </c>
      <c r="S1150" s="181" t="str">
        <f t="shared" ca="1" si="16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si="168"/>
        <v>0</v>
      </c>
      <c r="AB1150" s="228" t="str">
        <f t="shared" si="169"/>
        <v/>
      </c>
    </row>
    <row r="1151" spans="1:28" s="227" customFormat="1" ht="23.1" customHeight="1">
      <c r="A1151" s="181"/>
      <c r="B1151" s="182"/>
      <c r="C1151" s="186"/>
      <c r="D1151" s="230"/>
      <c r="E1151" s="182"/>
      <c r="F1151" s="182"/>
      <c r="G1151" s="182"/>
      <c r="H1151" s="183"/>
      <c r="I1151" s="184"/>
      <c r="J1151" s="184"/>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si="168"/>
        <v>0</v>
      </c>
      <c r="AB1151" s="228" t="str">
        <f t="shared" si="169"/>
        <v/>
      </c>
    </row>
    <row r="1152" spans="1:28" s="227" customFormat="1" ht="23.1" customHeight="1">
      <c r="A1152" s="181"/>
      <c r="B1152" s="182"/>
      <c r="C1152" s="186"/>
      <c r="D1152" s="230"/>
      <c r="E1152" s="182"/>
      <c r="F1152" s="182"/>
      <c r="G1152" s="182"/>
      <c r="H1152" s="183"/>
      <c r="I1152" s="184"/>
      <c r="J1152" s="184"/>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si="168"/>
        <v>0</v>
      </c>
      <c r="AB1152" s="228" t="str">
        <f t="shared" si="169"/>
        <v/>
      </c>
    </row>
    <row r="1153" spans="1:28" s="227" customFormat="1" ht="23.1" customHeight="1">
      <c r="A1153" s="292"/>
      <c r="B1153" s="182"/>
      <c r="C1153" s="186"/>
      <c r="D1153" s="230"/>
      <c r="E1153" s="182"/>
      <c r="F1153" s="182"/>
      <c r="G1153" s="182"/>
      <c r="H1153" s="183"/>
      <c r="I1153" s="184"/>
      <c r="J1153" s="184"/>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si="168"/>
        <v>0</v>
      </c>
      <c r="AB1153" s="228" t="str">
        <f t="shared" si="169"/>
        <v/>
      </c>
    </row>
    <row r="1154" spans="1:28" s="227" customFormat="1" ht="23.1" customHeight="1">
      <c r="A1154" s="303"/>
      <c r="B1154" s="182"/>
      <c r="C1154" s="302"/>
      <c r="D1154" s="230"/>
      <c r="E1154" s="182"/>
      <c r="F1154" s="182"/>
      <c r="G1154" s="182"/>
      <c r="H1154" s="183"/>
      <c r="I1154" s="184"/>
      <c r="J1154" s="184"/>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si="168"/>
        <v>0</v>
      </c>
      <c r="AB1154" s="228" t="str">
        <f t="shared" si="169"/>
        <v/>
      </c>
    </row>
    <row r="1155" spans="1:28" s="227" customFormat="1" ht="23.1" customHeight="1">
      <c r="A1155" s="292"/>
      <c r="B1155" s="182"/>
      <c r="C1155" s="302"/>
      <c r="D1155" s="230"/>
      <c r="E1155" s="182"/>
      <c r="F1155" s="182"/>
      <c r="G1155" s="182"/>
      <c r="H1155" s="183"/>
      <c r="I1155" s="184"/>
      <c r="J1155" s="184"/>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si="168"/>
        <v>0</v>
      </c>
      <c r="AB1155" s="228" t="str">
        <f t="shared" si="169"/>
        <v/>
      </c>
    </row>
    <row r="1156" spans="1:28" s="227" customFormat="1" ht="23.1" customHeight="1">
      <c r="A1156" s="181"/>
      <c r="B1156" s="294"/>
      <c r="C1156" s="295"/>
      <c r="D1156" s="296"/>
      <c r="E1156" s="294"/>
      <c r="F1156" s="294"/>
      <c r="G1156" s="294"/>
      <c r="H1156" s="297"/>
      <c r="I1156" s="293"/>
      <c r="J1156" s="293"/>
      <c r="K1156" s="300"/>
      <c r="L1156" s="300"/>
      <c r="M1156" s="300"/>
      <c r="N1156" s="300"/>
      <c r="O1156" s="300"/>
      <c r="P1156" s="301"/>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si="168"/>
        <v>0</v>
      </c>
      <c r="AB1156" s="228" t="str">
        <f t="shared" si="169"/>
        <v/>
      </c>
    </row>
    <row r="1157" spans="1:28" s="227" customFormat="1" ht="23.1" customHeight="1">
      <c r="A1157" s="181"/>
      <c r="B1157" s="294"/>
      <c r="C1157" s="295"/>
      <c r="D1157" s="296"/>
      <c r="E1157" s="294"/>
      <c r="F1157" s="294"/>
      <c r="G1157" s="294"/>
      <c r="H1157" s="297"/>
      <c r="I1157" s="293"/>
      <c r="J1157" s="293"/>
      <c r="K1157" s="300"/>
      <c r="L1157" s="300"/>
      <c r="M1157" s="300"/>
      <c r="N1157" s="300"/>
      <c r="O1157" s="300"/>
      <c r="P1157" s="301"/>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si="168"/>
        <v>0</v>
      </c>
      <c r="AB1157" s="228" t="str">
        <f t="shared" si="169"/>
        <v/>
      </c>
    </row>
    <row r="1158" spans="1:28" s="227" customFormat="1" ht="23.1" customHeight="1">
      <c r="A1158" s="181"/>
      <c r="B1158" s="294"/>
      <c r="C1158" s="295"/>
      <c r="D1158" s="296"/>
      <c r="E1158" s="294"/>
      <c r="F1158" s="294"/>
      <c r="G1158" s="294"/>
      <c r="H1158" s="297"/>
      <c r="I1158" s="293"/>
      <c r="J1158" s="293"/>
      <c r="K1158" s="300"/>
      <c r="L1158" s="300"/>
      <c r="M1158" s="300"/>
      <c r="N1158" s="300"/>
      <c r="O1158" s="300"/>
      <c r="P1158" s="301"/>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si="168"/>
        <v>0</v>
      </c>
      <c r="AB1158" s="228" t="str">
        <f t="shared" si="169"/>
        <v/>
      </c>
    </row>
    <row r="1159" spans="1:28" s="227" customFormat="1" ht="23.1" customHeight="1">
      <c r="A1159" s="181"/>
      <c r="B1159" s="294"/>
      <c r="C1159" s="295"/>
      <c r="D1159" s="296"/>
      <c r="E1159" s="294"/>
      <c r="F1159" s="294"/>
      <c r="G1159" s="294"/>
      <c r="H1159" s="297"/>
      <c r="I1159" s="293"/>
      <c r="J1159" s="293"/>
      <c r="K1159" s="300"/>
      <c r="L1159" s="300"/>
      <c r="M1159" s="300"/>
      <c r="N1159" s="300"/>
      <c r="O1159" s="300"/>
      <c r="P1159" s="301"/>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si="168"/>
        <v>0</v>
      </c>
      <c r="AB1159" s="228" t="str">
        <f t="shared" si="169"/>
        <v/>
      </c>
    </row>
    <row r="1160" spans="1:28" s="227" customFormat="1" ht="23.1" customHeight="1">
      <c r="A1160" s="181"/>
      <c r="B1160" s="294"/>
      <c r="C1160" s="295"/>
      <c r="D1160" s="296"/>
      <c r="E1160" s="294"/>
      <c r="F1160" s="294"/>
      <c r="G1160" s="294"/>
      <c r="H1160" s="297"/>
      <c r="I1160" s="293"/>
      <c r="J1160" s="293"/>
      <c r="K1160" s="300"/>
      <c r="L1160" s="300"/>
      <c r="M1160" s="300"/>
      <c r="N1160" s="300"/>
      <c r="O1160" s="300"/>
      <c r="P1160" s="301"/>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si="168"/>
        <v>0</v>
      </c>
      <c r="AB1160" s="228" t="str">
        <f t="shared" si="169"/>
        <v/>
      </c>
    </row>
    <row r="1161" spans="1:28" s="227" customFormat="1" ht="23.1" customHeight="1">
      <c r="A1161" s="181"/>
      <c r="B1161" s="294"/>
      <c r="C1161" s="295"/>
      <c r="D1161" s="296"/>
      <c r="E1161" s="294"/>
      <c r="F1161" s="294"/>
      <c r="G1161" s="294"/>
      <c r="H1161" s="297"/>
      <c r="I1161" s="293"/>
      <c r="J1161" s="293"/>
      <c r="K1161" s="300"/>
      <c r="L1161" s="300"/>
      <c r="M1161" s="300"/>
      <c r="N1161" s="300"/>
      <c r="O1161" s="300"/>
      <c r="P1161" s="301"/>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si="168"/>
        <v>0</v>
      </c>
      <c r="AB1161" s="228" t="str">
        <f t="shared" si="169"/>
        <v/>
      </c>
    </row>
    <row r="1162" spans="1:28" s="227" customFormat="1" ht="23.1" customHeight="1">
      <c r="A1162" s="181"/>
      <c r="B1162" s="294"/>
      <c r="C1162" s="295"/>
      <c r="D1162" s="296"/>
      <c r="E1162" s="294"/>
      <c r="F1162" s="294"/>
      <c r="G1162" s="294"/>
      <c r="H1162" s="297"/>
      <c r="I1162" s="293"/>
      <c r="J1162" s="293"/>
      <c r="K1162" s="300"/>
      <c r="L1162" s="300"/>
      <c r="M1162" s="300"/>
      <c r="N1162" s="300"/>
      <c r="O1162" s="300"/>
      <c r="P1162" s="301"/>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si="168"/>
        <v>0</v>
      </c>
      <c r="AB1162" s="228" t="str">
        <f t="shared" si="169"/>
        <v/>
      </c>
    </row>
    <row r="1163" spans="1:28" s="227" customFormat="1" ht="23.1" customHeight="1">
      <c r="A1163" s="181"/>
      <c r="B1163" s="294"/>
      <c r="C1163" s="295"/>
      <c r="D1163" s="296"/>
      <c r="E1163" s="294"/>
      <c r="F1163" s="294"/>
      <c r="G1163" s="294"/>
      <c r="H1163" s="297"/>
      <c r="I1163" s="293"/>
      <c r="J1163" s="293"/>
      <c r="K1163" s="300"/>
      <c r="L1163" s="300"/>
      <c r="M1163" s="300"/>
      <c r="N1163" s="300"/>
      <c r="O1163" s="300"/>
      <c r="P1163" s="301"/>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si="168"/>
        <v>0</v>
      </c>
      <c r="AB1163" s="228" t="str">
        <f t="shared" si="169"/>
        <v/>
      </c>
    </row>
    <row r="1164" spans="1:28" s="227" customFormat="1" ht="23.1" customHeight="1">
      <c r="A1164" s="181"/>
      <c r="B1164" s="294"/>
      <c r="C1164" s="295"/>
      <c r="D1164" s="296"/>
      <c r="E1164" s="294"/>
      <c r="F1164" s="294"/>
      <c r="G1164" s="294"/>
      <c r="H1164" s="297"/>
      <c r="I1164" s="293"/>
      <c r="J1164" s="293"/>
      <c r="K1164" s="300"/>
      <c r="L1164" s="300"/>
      <c r="M1164" s="300"/>
      <c r="N1164" s="300"/>
      <c r="O1164" s="300"/>
      <c r="P1164" s="301"/>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si="168"/>
        <v>0</v>
      </c>
      <c r="AB1164" s="228" t="str">
        <f t="shared" si="169"/>
        <v/>
      </c>
    </row>
    <row r="1165" spans="1:28" s="227" customFormat="1" ht="23.1" customHeight="1">
      <c r="A1165" s="181"/>
      <c r="B1165" s="294"/>
      <c r="C1165" s="295"/>
      <c r="D1165" s="296"/>
      <c r="E1165" s="294"/>
      <c r="F1165" s="294"/>
      <c r="G1165" s="294"/>
      <c r="H1165" s="297"/>
      <c r="I1165" s="293"/>
      <c r="J1165" s="293"/>
      <c r="K1165" s="300"/>
      <c r="L1165" s="300"/>
      <c r="M1165" s="300"/>
      <c r="N1165" s="300"/>
      <c r="O1165" s="300"/>
      <c r="P1165" s="301"/>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si="168"/>
        <v>0</v>
      </c>
      <c r="AB1165" s="228" t="str">
        <f t="shared" si="169"/>
        <v/>
      </c>
    </row>
    <row r="1166" spans="1:28" s="227" customFormat="1" ht="23.1" customHeight="1">
      <c r="A1166" s="181"/>
      <c r="B1166" s="294"/>
      <c r="C1166" s="295"/>
      <c r="D1166" s="296"/>
      <c r="E1166" s="294"/>
      <c r="F1166" s="294"/>
      <c r="G1166" s="294"/>
      <c r="H1166" s="297"/>
      <c r="I1166" s="293"/>
      <c r="J1166" s="293"/>
      <c r="K1166" s="300"/>
      <c r="L1166" s="300"/>
      <c r="M1166" s="300"/>
      <c r="N1166" s="300"/>
      <c r="O1166" s="300"/>
      <c r="P1166" s="301"/>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si="168"/>
        <v>0</v>
      </c>
      <c r="AB1166" s="228" t="str">
        <f t="shared" si="169"/>
        <v/>
      </c>
    </row>
    <row r="1167" spans="1:28" s="227" customFormat="1" ht="23.1" customHeight="1">
      <c r="A1167" s="298"/>
      <c r="B1167" s="294"/>
      <c r="C1167" s="295"/>
      <c r="D1167" s="296"/>
      <c r="E1167" s="294"/>
      <c r="F1167" s="294"/>
      <c r="G1167" s="294"/>
      <c r="H1167" s="297"/>
      <c r="I1167" s="293"/>
      <c r="J1167" s="293"/>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si="168"/>
        <v>0</v>
      </c>
      <c r="AB1167" s="228" t="str">
        <f t="shared" si="169"/>
        <v/>
      </c>
    </row>
    <row r="1168" spans="1:28" s="227" customFormat="1" ht="23.1" customHeight="1">
      <c r="A1168" s="298"/>
      <c r="B1168" s="294"/>
      <c r="C1168" s="295"/>
      <c r="D1168" s="296"/>
      <c r="E1168" s="294"/>
      <c r="F1168" s="294"/>
      <c r="G1168" s="294"/>
      <c r="H1168" s="297"/>
      <c r="I1168" s="293"/>
      <c r="J1168" s="293"/>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si="168"/>
        <v>0</v>
      </c>
      <c r="AB1168" s="228" t="str">
        <f t="shared" si="169"/>
        <v/>
      </c>
    </row>
    <row r="1169" spans="1:28" s="227" customFormat="1" ht="23.1" customHeight="1">
      <c r="A1169" s="298"/>
      <c r="B1169" s="294"/>
      <c r="C1169" s="295"/>
      <c r="D1169" s="296"/>
      <c r="E1169" s="294"/>
      <c r="F1169" s="294"/>
      <c r="G1169" s="294"/>
      <c r="H1169" s="297"/>
      <c r="I1169" s="293"/>
      <c r="J1169" s="293"/>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si="168"/>
        <v>0</v>
      </c>
      <c r="AB1169" s="228" t="str">
        <f t="shared" si="169"/>
        <v/>
      </c>
    </row>
    <row r="1170" spans="1:28" s="227" customFormat="1" ht="23.1" customHeight="1">
      <c r="A1170" s="298"/>
      <c r="B1170" s="294"/>
      <c r="C1170" s="295"/>
      <c r="D1170" s="296"/>
      <c r="E1170" s="294"/>
      <c r="F1170" s="294"/>
      <c r="G1170" s="294"/>
      <c r="H1170" s="297"/>
      <c r="I1170" s="293"/>
      <c r="J1170" s="293"/>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si="168"/>
        <v>0</v>
      </c>
      <c r="AB1170" s="228" t="str">
        <f t="shared" si="169"/>
        <v/>
      </c>
    </row>
    <row r="1171" spans="1:28" s="227" customFormat="1" ht="23.1" customHeight="1">
      <c r="A1171" s="298"/>
      <c r="B1171" s="294"/>
      <c r="C1171" s="295"/>
      <c r="D1171" s="296"/>
      <c r="E1171" s="294"/>
      <c r="F1171" s="294"/>
      <c r="G1171" s="294"/>
      <c r="H1171" s="297"/>
      <c r="I1171" s="293"/>
      <c r="J1171" s="293"/>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si="168"/>
        <v>0</v>
      </c>
      <c r="AB1171" s="228" t="str">
        <f t="shared" si="169"/>
        <v/>
      </c>
    </row>
    <row r="1172" spans="1:28" s="227" customFormat="1" ht="23.1" customHeight="1">
      <c r="A1172" s="298"/>
      <c r="B1172" s="294"/>
      <c r="C1172" s="295"/>
      <c r="D1172" s="296"/>
      <c r="E1172" s="294"/>
      <c r="F1172" s="294"/>
      <c r="G1172" s="294"/>
      <c r="H1172" s="297"/>
      <c r="I1172" s="293"/>
      <c r="J1172" s="293"/>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si="168"/>
        <v>0</v>
      </c>
      <c r="AB1172" s="228" t="str">
        <f t="shared" si="169"/>
        <v/>
      </c>
    </row>
    <row r="1173" spans="1:28" s="227" customFormat="1" ht="23.1" customHeight="1">
      <c r="A1173" s="298"/>
      <c r="B1173" s="294"/>
      <c r="C1173" s="295"/>
      <c r="D1173" s="296"/>
      <c r="E1173" s="294"/>
      <c r="F1173" s="294"/>
      <c r="G1173" s="294"/>
      <c r="H1173" s="297"/>
      <c r="I1173" s="293"/>
      <c r="J1173" s="293"/>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si="168"/>
        <v>0</v>
      </c>
      <c r="AB1173" s="228" t="str">
        <f t="shared" si="169"/>
        <v/>
      </c>
    </row>
    <row r="1174" spans="1:28" s="227" customFormat="1" ht="23.1" customHeight="1">
      <c r="A1174" s="298"/>
      <c r="B1174" s="294"/>
      <c r="C1174" s="295"/>
      <c r="D1174" s="296"/>
      <c r="E1174" s="294"/>
      <c r="F1174" s="294"/>
      <c r="G1174" s="294"/>
      <c r="H1174" s="297"/>
      <c r="I1174" s="293"/>
      <c r="J1174" s="293"/>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si="168"/>
        <v>0</v>
      </c>
      <c r="AB1174" s="228" t="str">
        <f t="shared" si="169"/>
        <v/>
      </c>
    </row>
    <row r="1175" spans="1:28" s="227" customFormat="1" ht="23.1" customHeight="1">
      <c r="A1175" s="298"/>
      <c r="B1175" s="294"/>
      <c r="C1175" s="295"/>
      <c r="D1175" s="296"/>
      <c r="E1175" s="294"/>
      <c r="F1175" s="294"/>
      <c r="G1175" s="294"/>
      <c r="H1175" s="297"/>
      <c r="I1175" s="293"/>
      <c r="J1175" s="293"/>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si="168"/>
        <v>0</v>
      </c>
      <c r="AB1175" s="228" t="str">
        <f t="shared" si="169"/>
        <v/>
      </c>
    </row>
    <row r="1176" spans="1:28" s="227" customFormat="1" ht="23.1" customHeight="1">
      <c r="A1176" s="298"/>
      <c r="B1176" s="294"/>
      <c r="C1176" s="295"/>
      <c r="D1176" s="296"/>
      <c r="E1176" s="294"/>
      <c r="F1176" s="294"/>
      <c r="G1176" s="294"/>
      <c r="H1176" s="297"/>
      <c r="I1176" s="293"/>
      <c r="J1176" s="293"/>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si="168"/>
        <v>0</v>
      </c>
      <c r="AB1176" s="228" t="str">
        <f t="shared" si="169"/>
        <v/>
      </c>
    </row>
    <row r="1177" spans="1:28" s="227" customFormat="1" ht="23.1" customHeight="1">
      <c r="A1177" s="298"/>
      <c r="B1177" s="294"/>
      <c r="C1177" s="295"/>
      <c r="D1177" s="296"/>
      <c r="E1177" s="294"/>
      <c r="F1177" s="294"/>
      <c r="G1177" s="294"/>
      <c r="H1177" s="297"/>
      <c r="I1177" s="293"/>
      <c r="J1177" s="293"/>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si="168"/>
        <v>0</v>
      </c>
      <c r="AB1177" s="228" t="str">
        <f t="shared" si="169"/>
        <v/>
      </c>
    </row>
    <row r="1178" spans="1:28" s="227" customFormat="1" ht="23.1" customHeight="1">
      <c r="A1178" s="298"/>
      <c r="B1178" s="294"/>
      <c r="C1178" s="295"/>
      <c r="D1178" s="296"/>
      <c r="E1178" s="294"/>
      <c r="F1178" s="294"/>
      <c r="G1178" s="294"/>
      <c r="H1178" s="297"/>
      <c r="I1178" s="293"/>
      <c r="J1178" s="293"/>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si="168"/>
        <v>0</v>
      </c>
      <c r="AB1178" s="228" t="str">
        <f t="shared" si="169"/>
        <v/>
      </c>
    </row>
    <row r="1179" spans="1:28" s="227" customFormat="1" ht="23.1" customHeight="1">
      <c r="A1179" s="298"/>
      <c r="B1179" s="294"/>
      <c r="C1179" s="295"/>
      <c r="D1179" s="296"/>
      <c r="E1179" s="294"/>
      <c r="F1179" s="294"/>
      <c r="G1179" s="294"/>
      <c r="H1179" s="297"/>
      <c r="I1179" s="293"/>
      <c r="J1179" s="293"/>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si="168"/>
        <v>0</v>
      </c>
      <c r="AB1179" s="228" t="str">
        <f t="shared" si="169"/>
        <v/>
      </c>
    </row>
    <row r="1180" spans="1:28" s="227" customFormat="1" ht="23.1" customHeight="1">
      <c r="A1180" s="299"/>
      <c r="B1180" s="294"/>
      <c r="C1180" s="295"/>
      <c r="D1180" s="296"/>
      <c r="E1180" s="294"/>
      <c r="F1180" s="294"/>
      <c r="G1180" s="294"/>
      <c r="H1180" s="297"/>
      <c r="I1180" s="293"/>
      <c r="J1180" s="293"/>
      <c r="K1180" s="224"/>
      <c r="L1180" s="224"/>
      <c r="M1180" s="224"/>
      <c r="N1180" s="224"/>
      <c r="O1180" s="224"/>
      <c r="P1180" s="185"/>
      <c r="Q1180" s="225"/>
      <c r="R1180" s="182" t="str">
        <f ca="1">IF(ISERROR($V1180),"",OFFSET('Smelter Look-up'!$C$4,$V1180-4,0)&amp;"")</f>
        <v/>
      </c>
      <c r="S1180" s="181" t="str">
        <f t="shared" ref="S1180:S1210" ca="1" si="170">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si="171">IF(AND(C1180="Smelter not listed",OR(LEN(D1180)=0,LEN(E1180)=0)),1,0)</f>
        <v>0</v>
      </c>
      <c r="AB1180" s="228" t="str">
        <f t="shared" ref="AB1180:AB1210" si="172">B1180&amp;C1180</f>
        <v/>
      </c>
    </row>
    <row r="1181" spans="1:28" s="227" customFormat="1" ht="23.1" customHeight="1">
      <c r="A1181" s="299"/>
      <c r="B1181" s="294"/>
      <c r="C1181" s="295"/>
      <c r="D1181" s="296"/>
      <c r="E1181" s="294"/>
      <c r="F1181" s="294"/>
      <c r="G1181" s="294"/>
      <c r="H1181" s="297"/>
      <c r="I1181" s="293"/>
      <c r="J1181" s="293"/>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si="171"/>
        <v>0</v>
      </c>
      <c r="AB1181" s="228" t="str">
        <f t="shared" si="172"/>
        <v/>
      </c>
    </row>
    <row r="1182" spans="1:28" s="227" customFormat="1" ht="23.1" customHeight="1">
      <c r="A1182" s="299"/>
      <c r="B1182" s="294"/>
      <c r="C1182" s="295"/>
      <c r="D1182" s="296"/>
      <c r="E1182" s="294"/>
      <c r="F1182" s="294"/>
      <c r="G1182" s="294"/>
      <c r="H1182" s="297"/>
      <c r="I1182" s="293"/>
      <c r="J1182" s="293"/>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si="171"/>
        <v>0</v>
      </c>
      <c r="AB1182" s="228" t="str">
        <f t="shared" si="172"/>
        <v/>
      </c>
    </row>
    <row r="1183" spans="1:28" s="227" customFormat="1" ht="23.1" customHeight="1">
      <c r="A1183" s="299"/>
      <c r="B1183" s="294"/>
      <c r="C1183" s="295"/>
      <c r="D1183" s="296"/>
      <c r="E1183" s="294"/>
      <c r="F1183" s="294"/>
      <c r="G1183" s="294"/>
      <c r="H1183" s="297"/>
      <c r="I1183" s="293"/>
      <c r="J1183" s="293"/>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si="171"/>
        <v>0</v>
      </c>
      <c r="AB1183" s="228" t="str">
        <f t="shared" si="172"/>
        <v/>
      </c>
    </row>
    <row r="1184" spans="1:28" s="227" customFormat="1" ht="23.1" customHeight="1">
      <c r="A1184" s="299"/>
      <c r="B1184" s="294"/>
      <c r="C1184" s="295"/>
      <c r="D1184" s="296"/>
      <c r="E1184" s="294"/>
      <c r="F1184" s="294"/>
      <c r="G1184" s="294"/>
      <c r="H1184" s="297"/>
      <c r="I1184" s="293"/>
      <c r="J1184" s="293"/>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si="171"/>
        <v>0</v>
      </c>
      <c r="AB1184" s="228" t="str">
        <f t="shared" si="172"/>
        <v/>
      </c>
    </row>
    <row r="1185" spans="1:28" s="227" customFormat="1" ht="23.1" customHeight="1">
      <c r="A1185" s="299"/>
      <c r="B1185" s="294"/>
      <c r="C1185" s="295"/>
      <c r="D1185" s="296"/>
      <c r="E1185" s="294"/>
      <c r="F1185" s="294"/>
      <c r="G1185" s="294"/>
      <c r="H1185" s="297"/>
      <c r="I1185" s="293"/>
      <c r="J1185" s="293"/>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si="171"/>
        <v>0</v>
      </c>
      <c r="AB1185" s="228" t="str">
        <f t="shared" si="172"/>
        <v/>
      </c>
    </row>
    <row r="1186" spans="1:28" s="227" customFormat="1" ht="23.1" customHeight="1">
      <c r="A1186" s="299"/>
      <c r="B1186" s="294"/>
      <c r="C1186" s="295"/>
      <c r="D1186" s="296"/>
      <c r="E1186" s="294"/>
      <c r="F1186" s="294"/>
      <c r="G1186" s="294"/>
      <c r="H1186" s="297"/>
      <c r="I1186" s="293"/>
      <c r="J1186" s="293"/>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si="171"/>
        <v>0</v>
      </c>
      <c r="AB1186" s="228" t="str">
        <f t="shared" si="172"/>
        <v/>
      </c>
    </row>
    <row r="1187" spans="1:28" s="227" customFormat="1" ht="23.1" customHeight="1">
      <c r="A1187" s="299"/>
      <c r="B1187" s="294"/>
      <c r="C1187" s="295"/>
      <c r="D1187" s="296"/>
      <c r="E1187" s="294"/>
      <c r="F1187" s="294"/>
      <c r="G1187" s="294"/>
      <c r="H1187" s="297"/>
      <c r="I1187" s="293"/>
      <c r="J1187" s="293"/>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si="171"/>
        <v>0</v>
      </c>
      <c r="AB1187" s="228" t="str">
        <f t="shared" si="172"/>
        <v/>
      </c>
    </row>
    <row r="1188" spans="1:28" s="227" customFormat="1" ht="23.1" customHeight="1">
      <c r="A1188" s="299"/>
      <c r="B1188" s="294"/>
      <c r="C1188" s="295"/>
      <c r="D1188" s="296"/>
      <c r="E1188" s="294"/>
      <c r="F1188" s="294"/>
      <c r="G1188" s="294"/>
      <c r="H1188" s="297"/>
      <c r="I1188" s="293"/>
      <c r="J1188" s="293"/>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si="171"/>
        <v>0</v>
      </c>
      <c r="AB1188" s="228" t="str">
        <f t="shared" si="172"/>
        <v/>
      </c>
    </row>
    <row r="1189" spans="1:28" s="227" customFormat="1" ht="23.1" customHeight="1">
      <c r="A1189" s="299"/>
      <c r="B1189" s="294"/>
      <c r="C1189" s="295"/>
      <c r="D1189" s="296"/>
      <c r="E1189" s="294"/>
      <c r="F1189" s="294"/>
      <c r="G1189" s="294"/>
      <c r="H1189" s="297"/>
      <c r="I1189" s="293"/>
      <c r="J1189" s="293"/>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si="171"/>
        <v>0</v>
      </c>
      <c r="AB1189" s="228" t="str">
        <f t="shared" si="172"/>
        <v/>
      </c>
    </row>
    <row r="1190" spans="1:28" s="227" customFormat="1" ht="23.1" customHeight="1">
      <c r="A1190" s="299"/>
      <c r="B1190" s="294"/>
      <c r="C1190" s="295"/>
      <c r="D1190" s="296"/>
      <c r="E1190" s="294"/>
      <c r="F1190" s="294"/>
      <c r="G1190" s="294"/>
      <c r="H1190" s="297"/>
      <c r="I1190" s="293"/>
      <c r="J1190" s="293"/>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si="171"/>
        <v>0</v>
      </c>
      <c r="AB1190" s="228" t="str">
        <f t="shared" si="172"/>
        <v/>
      </c>
    </row>
    <row r="1191" spans="1:28" s="227" customFormat="1" ht="23.1" customHeight="1">
      <c r="A1191" s="299"/>
      <c r="B1191" s="294"/>
      <c r="C1191" s="295"/>
      <c r="D1191" s="296"/>
      <c r="E1191" s="294"/>
      <c r="F1191" s="294"/>
      <c r="G1191" s="294"/>
      <c r="H1191" s="297"/>
      <c r="I1191" s="293"/>
      <c r="J1191" s="293"/>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si="171"/>
        <v>0</v>
      </c>
      <c r="AB1191" s="228" t="str">
        <f t="shared" si="172"/>
        <v/>
      </c>
    </row>
    <row r="1192" spans="1:28" s="227" customFormat="1" ht="23.1" customHeight="1">
      <c r="A1192" s="299"/>
      <c r="B1192" s="294"/>
      <c r="C1192" s="295"/>
      <c r="D1192" s="296"/>
      <c r="E1192" s="294"/>
      <c r="F1192" s="294"/>
      <c r="G1192" s="294"/>
      <c r="H1192" s="297"/>
      <c r="I1192" s="293"/>
      <c r="J1192" s="293"/>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si="171"/>
        <v>0</v>
      </c>
      <c r="AB1192" s="228" t="str">
        <f t="shared" si="172"/>
        <v/>
      </c>
    </row>
    <row r="1193" spans="1:28" s="227" customFormat="1" ht="23.1" customHeight="1">
      <c r="A1193" s="299"/>
      <c r="B1193" s="294"/>
      <c r="C1193" s="295"/>
      <c r="D1193" s="296"/>
      <c r="E1193" s="294"/>
      <c r="F1193" s="294"/>
      <c r="G1193" s="294"/>
      <c r="H1193" s="297"/>
      <c r="I1193" s="293"/>
      <c r="J1193" s="293"/>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si="171"/>
        <v>0</v>
      </c>
      <c r="AB1193" s="228" t="str">
        <f t="shared" si="172"/>
        <v/>
      </c>
    </row>
    <row r="1194" spans="1:28" s="227" customFormat="1" ht="23.1" customHeight="1">
      <c r="A1194" s="299"/>
      <c r="B1194" s="294"/>
      <c r="C1194" s="295"/>
      <c r="D1194" s="296"/>
      <c r="E1194" s="294"/>
      <c r="F1194" s="294"/>
      <c r="G1194" s="294"/>
      <c r="H1194" s="297"/>
      <c r="I1194" s="293"/>
      <c r="J1194" s="293"/>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si="171"/>
        <v>0</v>
      </c>
      <c r="AB1194" s="228" t="str">
        <f t="shared" si="172"/>
        <v/>
      </c>
    </row>
    <row r="1195" spans="1:28" s="227" customFormat="1" ht="23.1" customHeight="1">
      <c r="A1195" s="299"/>
      <c r="B1195" s="294"/>
      <c r="C1195" s="295"/>
      <c r="D1195" s="296"/>
      <c r="E1195" s="294"/>
      <c r="F1195" s="294"/>
      <c r="G1195" s="294"/>
      <c r="H1195" s="297"/>
      <c r="I1195" s="293"/>
      <c r="J1195" s="293"/>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si="171"/>
        <v>0</v>
      </c>
      <c r="AB1195" s="228" t="str">
        <f t="shared" si="172"/>
        <v/>
      </c>
    </row>
    <row r="1196" spans="1:28" s="227" customFormat="1" ht="23.1" customHeight="1">
      <c r="A1196" s="299"/>
      <c r="B1196" s="294"/>
      <c r="C1196" s="295"/>
      <c r="D1196" s="296"/>
      <c r="E1196" s="294"/>
      <c r="F1196" s="294"/>
      <c r="G1196" s="294"/>
      <c r="H1196" s="297"/>
      <c r="I1196" s="293"/>
      <c r="J1196" s="293"/>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si="171"/>
        <v>0</v>
      </c>
      <c r="AB1196" s="228" t="str">
        <f t="shared" si="172"/>
        <v/>
      </c>
    </row>
    <row r="1197" spans="1:28" s="227" customFormat="1" ht="23.1" customHeight="1">
      <c r="A1197" s="299"/>
      <c r="B1197" s="294"/>
      <c r="C1197" s="295"/>
      <c r="D1197" s="296"/>
      <c r="E1197" s="294"/>
      <c r="F1197" s="294"/>
      <c r="G1197" s="294"/>
      <c r="H1197" s="297"/>
      <c r="I1197" s="293"/>
      <c r="J1197" s="293"/>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si="171"/>
        <v>0</v>
      </c>
      <c r="AB1197" s="228" t="str">
        <f t="shared" si="172"/>
        <v/>
      </c>
    </row>
    <row r="1198" spans="1:28" s="227" customFormat="1" ht="23.1" customHeight="1">
      <c r="A1198" s="299"/>
      <c r="B1198" s="294"/>
      <c r="C1198" s="295"/>
      <c r="D1198" s="296"/>
      <c r="E1198" s="294"/>
      <c r="F1198" s="294"/>
      <c r="G1198" s="294"/>
      <c r="H1198" s="297"/>
      <c r="I1198" s="293"/>
      <c r="J1198" s="293"/>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si="171"/>
        <v>0</v>
      </c>
      <c r="AB1198" s="228" t="str">
        <f t="shared" si="172"/>
        <v/>
      </c>
    </row>
    <row r="1199" spans="1:28" s="227" customFormat="1" ht="23.1" customHeight="1">
      <c r="A1199" s="299"/>
      <c r="B1199" s="294"/>
      <c r="C1199" s="295"/>
      <c r="D1199" s="296"/>
      <c r="E1199" s="294"/>
      <c r="F1199" s="294"/>
      <c r="G1199" s="294"/>
      <c r="H1199" s="297"/>
      <c r="I1199" s="293"/>
      <c r="J1199" s="293"/>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si="171"/>
        <v>0</v>
      </c>
      <c r="AB1199" s="228" t="str">
        <f t="shared" si="172"/>
        <v/>
      </c>
    </row>
    <row r="1200" spans="1:28" s="227" customFormat="1" ht="23.1" customHeight="1">
      <c r="A1200" s="299"/>
      <c r="B1200" s="294"/>
      <c r="C1200" s="295"/>
      <c r="D1200" s="296"/>
      <c r="E1200" s="294"/>
      <c r="F1200" s="294"/>
      <c r="G1200" s="294"/>
      <c r="H1200" s="297"/>
      <c r="I1200" s="293"/>
      <c r="J1200" s="293"/>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si="171"/>
        <v>0</v>
      </c>
      <c r="AB1200" s="228" t="str">
        <f t="shared" si="172"/>
        <v/>
      </c>
    </row>
    <row r="1201" spans="1:28" s="227" customFormat="1" ht="23.1" customHeight="1">
      <c r="A1201" s="299"/>
      <c r="B1201" s="294"/>
      <c r="C1201" s="295"/>
      <c r="D1201" s="296"/>
      <c r="E1201" s="294"/>
      <c r="F1201" s="294"/>
      <c r="G1201" s="294"/>
      <c r="H1201" s="297"/>
      <c r="I1201" s="293"/>
      <c r="J1201" s="293"/>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si="171"/>
        <v>0</v>
      </c>
      <c r="AB1201" s="228" t="str">
        <f t="shared" si="172"/>
        <v/>
      </c>
    </row>
    <row r="1202" spans="1:28" s="227" customFormat="1" ht="23.1" customHeight="1">
      <c r="A1202" s="299"/>
      <c r="B1202" s="294"/>
      <c r="C1202" s="295"/>
      <c r="D1202" s="296"/>
      <c r="E1202" s="294"/>
      <c r="F1202" s="294"/>
      <c r="G1202" s="294"/>
      <c r="H1202" s="297"/>
      <c r="I1202" s="293"/>
      <c r="J1202" s="293"/>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si="171"/>
        <v>0</v>
      </c>
      <c r="AB1202" s="228" t="str">
        <f t="shared" si="172"/>
        <v/>
      </c>
    </row>
    <row r="1203" spans="1:28" s="227" customFormat="1" ht="23.1" customHeight="1">
      <c r="A1203" s="299"/>
      <c r="B1203" s="294"/>
      <c r="C1203" s="295"/>
      <c r="D1203" s="296"/>
      <c r="E1203" s="294"/>
      <c r="F1203" s="294"/>
      <c r="G1203" s="294"/>
      <c r="H1203" s="297"/>
      <c r="I1203" s="293"/>
      <c r="J1203" s="293"/>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si="171"/>
        <v>0</v>
      </c>
      <c r="AB1203" s="228" t="str">
        <f t="shared" si="172"/>
        <v/>
      </c>
    </row>
    <row r="1204" spans="1:28" s="227" customFormat="1" ht="23.1" customHeight="1">
      <c r="A1204" s="299"/>
      <c r="B1204" s="294"/>
      <c r="C1204" s="295"/>
      <c r="D1204" s="296"/>
      <c r="E1204" s="294"/>
      <c r="F1204" s="294"/>
      <c r="G1204" s="294"/>
      <c r="H1204" s="297"/>
      <c r="I1204" s="293"/>
      <c r="J1204" s="293"/>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si="171"/>
        <v>0</v>
      </c>
      <c r="AB1204" s="228" t="str">
        <f t="shared" si="172"/>
        <v/>
      </c>
    </row>
    <row r="1205" spans="1:28" s="227" customFormat="1" ht="23.1" customHeight="1">
      <c r="A1205" s="299"/>
      <c r="B1205" s="294"/>
      <c r="C1205" s="295"/>
      <c r="D1205" s="296"/>
      <c r="E1205" s="294"/>
      <c r="F1205" s="294"/>
      <c r="G1205" s="294"/>
      <c r="H1205" s="297"/>
      <c r="I1205" s="293"/>
      <c r="J1205" s="293"/>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si="171"/>
        <v>0</v>
      </c>
      <c r="AB1205" s="228" t="str">
        <f t="shared" si="172"/>
        <v/>
      </c>
    </row>
    <row r="1206" spans="1:28" s="227" customFormat="1" ht="23.1" customHeight="1">
      <c r="A1206" s="299"/>
      <c r="B1206" s="294"/>
      <c r="C1206" s="295"/>
      <c r="D1206" s="296"/>
      <c r="E1206" s="294"/>
      <c r="F1206" s="294"/>
      <c r="G1206" s="294"/>
      <c r="H1206" s="297"/>
      <c r="I1206" s="293"/>
      <c r="J1206" s="293"/>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si="171"/>
        <v>0</v>
      </c>
      <c r="AB1206" s="228" t="str">
        <f t="shared" si="172"/>
        <v/>
      </c>
    </row>
    <row r="1207" spans="1:28" s="227" customFormat="1" ht="23.1" customHeight="1">
      <c r="A1207" s="299"/>
      <c r="B1207" s="294"/>
      <c r="C1207" s="295"/>
      <c r="D1207" s="296"/>
      <c r="E1207" s="294"/>
      <c r="F1207" s="294"/>
      <c r="G1207" s="294"/>
      <c r="H1207" s="297"/>
      <c r="I1207" s="293"/>
      <c r="J1207" s="293"/>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si="171"/>
        <v>0</v>
      </c>
      <c r="AB1207" s="228" t="str">
        <f t="shared" si="172"/>
        <v/>
      </c>
    </row>
    <row r="1208" spans="1:28" s="227" customFormat="1" ht="23.1" customHeight="1">
      <c r="A1208" s="299"/>
      <c r="B1208" s="294"/>
      <c r="C1208" s="295"/>
      <c r="D1208" s="296"/>
      <c r="E1208" s="294"/>
      <c r="F1208" s="294"/>
      <c r="G1208" s="294"/>
      <c r="H1208" s="297"/>
      <c r="I1208" s="293"/>
      <c r="J1208" s="293"/>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si="171"/>
        <v>0</v>
      </c>
      <c r="AB1208" s="228" t="str">
        <f t="shared" si="172"/>
        <v/>
      </c>
    </row>
    <row r="1209" spans="1:28" s="227" customFormat="1" ht="23.1" customHeight="1">
      <c r="A1209" s="299"/>
      <c r="B1209" s="294"/>
      <c r="C1209" s="295"/>
      <c r="D1209" s="296"/>
      <c r="E1209" s="294"/>
      <c r="F1209" s="294"/>
      <c r="G1209" s="294"/>
      <c r="H1209" s="297"/>
      <c r="I1209" s="293"/>
      <c r="J1209" s="293"/>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si="171"/>
        <v>0</v>
      </c>
      <c r="AB1209" s="228" t="str">
        <f t="shared" si="172"/>
        <v/>
      </c>
    </row>
    <row r="1210" spans="1:28" s="227" customFormat="1" ht="23.1" customHeight="1">
      <c r="A1210" s="299"/>
      <c r="B1210" s="294"/>
      <c r="C1210" s="295"/>
      <c r="D1210" s="296"/>
      <c r="E1210" s="294"/>
      <c r="F1210" s="294"/>
      <c r="G1210" s="294"/>
      <c r="H1210" s="297"/>
      <c r="I1210" s="293"/>
      <c r="J1210" s="293"/>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si="171"/>
        <v>0</v>
      </c>
      <c r="AB1210" s="228" t="str">
        <f t="shared" si="172"/>
        <v/>
      </c>
    </row>
    <row r="1211" spans="1:28" s="227" customFormat="1" ht="23.1" customHeight="1">
      <c r="A1211" s="299"/>
      <c r="B1211" s="294"/>
      <c r="C1211" s="295"/>
      <c r="D1211" s="296"/>
      <c r="E1211" s="294"/>
      <c r="F1211" s="294"/>
      <c r="G1211" s="294"/>
      <c r="H1211" s="297"/>
      <c r="I1211" s="293"/>
      <c r="J1211" s="293"/>
      <c r="K1211" s="224"/>
      <c r="L1211" s="224"/>
      <c r="M1211" s="224"/>
      <c r="N1211" s="224"/>
      <c r="O1211" s="224"/>
      <c r="P1211" s="185"/>
      <c r="Q1211" s="225"/>
      <c r="R1211" s="182" t="str">
        <f ca="1">IF(ISERROR($V1211),"",OFFSET('Smelter Look-up'!$C$4,$V1211-4,0)&amp;"")</f>
        <v/>
      </c>
      <c r="S1211" s="181" t="str">
        <f t="shared" ref="S1211"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si="174">IF(AND(C1211="Smelter not listed",OR(LEN(D1211)=0,LEN(E1211)=0)),1,0)</f>
        <v>0</v>
      </c>
      <c r="AB1211" s="228" t="str">
        <f t="shared" ref="AB1211" si="175">B1211&amp;C1211</f>
        <v/>
      </c>
    </row>
    <row r="1212" spans="1:28" s="227" customFormat="1" ht="23.1" customHeight="1">
      <c r="A1212" s="299"/>
      <c r="B1212" s="294"/>
      <c r="C1212" s="295"/>
      <c r="D1212" s="296"/>
      <c r="E1212" s="294"/>
      <c r="F1212" s="294"/>
      <c r="G1212" s="294"/>
      <c r="H1212" s="297"/>
      <c r="I1212" s="293"/>
      <c r="J1212" s="293"/>
      <c r="K1212" s="224"/>
      <c r="L1212" s="224"/>
      <c r="M1212" s="224"/>
      <c r="N1212" s="224"/>
      <c r="O1212" s="224"/>
      <c r="P1212" s="185"/>
      <c r="Q1212" s="225"/>
      <c r="R1212" s="182" t="str">
        <f ca="1">IF(ISERROR($V1212),"",OFFSET('Smelter Look-up'!$C$4,$V1212-4,0)&amp;"")</f>
        <v/>
      </c>
      <c r="S1212" s="181" t="str">
        <f t="shared" ref="S1212:S1243" ca="1" si="176">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si="177">IF(AND(C1212="Smelter not listed",OR(LEN(D1212)=0,LEN(E1212)=0)),1,0)</f>
        <v>0</v>
      </c>
      <c r="AB1212" s="228" t="str">
        <f t="shared" ref="AB1212:AB1243" si="178">B1212&amp;C1212</f>
        <v/>
      </c>
    </row>
    <row r="1213" spans="1:28" s="227" customFormat="1" ht="23.1" customHeight="1">
      <c r="A1213" s="299"/>
      <c r="B1213" s="294"/>
      <c r="C1213" s="295"/>
      <c r="D1213" s="296"/>
      <c r="E1213" s="294"/>
      <c r="F1213" s="294"/>
      <c r="G1213" s="294"/>
      <c r="H1213" s="297"/>
      <c r="I1213" s="293"/>
      <c r="J1213" s="293"/>
      <c r="K1213" s="224"/>
      <c r="L1213" s="224"/>
      <c r="M1213" s="224"/>
      <c r="N1213" s="224"/>
      <c r="O1213" s="224"/>
      <c r="P1213" s="185"/>
      <c r="Q1213" s="225"/>
      <c r="R1213" s="182" t="str">
        <f ca="1">IF(ISERROR($V1213),"",OFFSET('Smelter Look-up'!$C$4,$V1213-4,0)&amp;"")</f>
        <v/>
      </c>
      <c r="S1213" s="181" t="str">
        <f t="shared" ca="1" si="17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si="177"/>
        <v>0</v>
      </c>
      <c r="AB1213" s="228" t="str">
        <f t="shared" si="178"/>
        <v/>
      </c>
    </row>
    <row r="1214" spans="1:28" s="227" customFormat="1" ht="23.1" customHeight="1">
      <c r="A1214" s="299"/>
      <c r="B1214" s="294"/>
      <c r="C1214" s="295"/>
      <c r="D1214" s="296"/>
      <c r="E1214" s="294"/>
      <c r="F1214" s="294"/>
      <c r="G1214" s="294"/>
      <c r="H1214" s="297"/>
      <c r="I1214" s="293"/>
      <c r="J1214" s="293"/>
      <c r="K1214" s="224"/>
      <c r="L1214" s="224"/>
      <c r="M1214" s="224"/>
      <c r="N1214" s="224"/>
      <c r="O1214" s="224"/>
      <c r="P1214" s="185"/>
      <c r="Q1214" s="225"/>
      <c r="R1214" s="182" t="str">
        <f ca="1">IF(ISERROR($V1214),"",OFFSET('Smelter Look-up'!$C$4,$V1214-4,0)&amp;"")</f>
        <v/>
      </c>
      <c r="S1214" s="181" t="str">
        <f t="shared" ca="1" si="17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si="177"/>
        <v>0</v>
      </c>
      <c r="AB1214" s="228" t="str">
        <f t="shared" si="178"/>
        <v/>
      </c>
    </row>
    <row r="1215" spans="1:28" s="227" customFormat="1" ht="23.1" customHeight="1">
      <c r="A1215" s="299"/>
      <c r="B1215" s="294"/>
      <c r="C1215" s="295"/>
      <c r="D1215" s="296"/>
      <c r="E1215" s="294"/>
      <c r="F1215" s="294"/>
      <c r="G1215" s="294"/>
      <c r="H1215" s="297"/>
      <c r="I1215" s="293"/>
      <c r="J1215" s="293"/>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si="177"/>
        <v>0</v>
      </c>
      <c r="AB1215" s="228" t="str">
        <f t="shared" si="178"/>
        <v/>
      </c>
    </row>
    <row r="1216" spans="1:28" s="227" customFormat="1" ht="23.1" customHeight="1">
      <c r="A1216" s="299"/>
      <c r="B1216" s="294"/>
      <c r="C1216" s="295"/>
      <c r="D1216" s="296"/>
      <c r="E1216" s="294"/>
      <c r="F1216" s="294"/>
      <c r="G1216" s="294"/>
      <c r="H1216" s="297"/>
      <c r="I1216" s="293"/>
      <c r="J1216" s="293"/>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si="177"/>
        <v>0</v>
      </c>
      <c r="AB1216" s="228" t="str">
        <f t="shared" si="178"/>
        <v/>
      </c>
    </row>
    <row r="1217" spans="1:28" s="227" customFormat="1" ht="23.1" customHeight="1">
      <c r="A1217" s="299"/>
      <c r="B1217" s="294"/>
      <c r="C1217" s="295"/>
      <c r="D1217" s="296"/>
      <c r="E1217" s="294"/>
      <c r="F1217" s="294"/>
      <c r="G1217" s="294"/>
      <c r="H1217" s="297"/>
      <c r="I1217" s="293"/>
      <c r="J1217" s="293"/>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si="177"/>
        <v>0</v>
      </c>
      <c r="AB1217" s="228" t="str">
        <f t="shared" si="178"/>
        <v/>
      </c>
    </row>
    <row r="1218" spans="1:28" s="227" customFormat="1" ht="23.1" customHeight="1">
      <c r="A1218" s="299"/>
      <c r="B1218" s="294"/>
      <c r="C1218" s="295"/>
      <c r="D1218" s="296"/>
      <c r="E1218" s="294"/>
      <c r="F1218" s="294"/>
      <c r="G1218" s="294"/>
      <c r="H1218" s="297"/>
      <c r="I1218" s="293"/>
      <c r="J1218" s="293"/>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si="177"/>
        <v>0</v>
      </c>
      <c r="AB1218" s="228" t="str">
        <f t="shared" si="178"/>
        <v/>
      </c>
    </row>
    <row r="1219" spans="1:28" s="227" customFormat="1" ht="23.1" customHeight="1">
      <c r="A1219" s="299"/>
      <c r="B1219" s="294"/>
      <c r="C1219" s="295"/>
      <c r="D1219" s="296"/>
      <c r="E1219" s="294"/>
      <c r="F1219" s="294"/>
      <c r="G1219" s="294"/>
      <c r="H1219" s="297"/>
      <c r="I1219" s="293"/>
      <c r="J1219" s="293"/>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si="177"/>
        <v>0</v>
      </c>
      <c r="AB1219" s="228" t="str">
        <f t="shared" si="178"/>
        <v/>
      </c>
    </row>
    <row r="1220" spans="1:28" s="227" customFormat="1" ht="23.1" customHeight="1">
      <c r="A1220" s="299"/>
      <c r="B1220" s="294"/>
      <c r="C1220" s="295"/>
      <c r="D1220" s="296"/>
      <c r="E1220" s="294"/>
      <c r="F1220" s="294"/>
      <c r="G1220" s="294"/>
      <c r="H1220" s="297"/>
      <c r="I1220" s="293"/>
      <c r="J1220" s="293"/>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si="177"/>
        <v>0</v>
      </c>
      <c r="AB1220" s="228" t="str">
        <f t="shared" si="178"/>
        <v/>
      </c>
    </row>
    <row r="1221" spans="1:28" s="227" customFormat="1" ht="23.1" customHeight="1">
      <c r="A1221" s="299"/>
      <c r="B1221" s="294"/>
      <c r="C1221" s="295"/>
      <c r="D1221" s="296"/>
      <c r="E1221" s="294"/>
      <c r="F1221" s="294"/>
      <c r="G1221" s="294"/>
      <c r="H1221" s="297"/>
      <c r="I1221" s="293"/>
      <c r="J1221" s="293"/>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si="177"/>
        <v>0</v>
      </c>
      <c r="AB1221" s="228" t="str">
        <f t="shared" si="178"/>
        <v/>
      </c>
    </row>
    <row r="1222" spans="1:28" s="227" customFormat="1" ht="23.1" customHeight="1">
      <c r="A1222" s="299"/>
      <c r="B1222" s="294"/>
      <c r="C1222" s="295"/>
      <c r="D1222" s="296"/>
      <c r="E1222" s="294"/>
      <c r="F1222" s="294"/>
      <c r="G1222" s="294"/>
      <c r="H1222" s="297"/>
      <c r="I1222" s="293"/>
      <c r="J1222" s="293"/>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si="177"/>
        <v>0</v>
      </c>
      <c r="AB1222" s="228" t="str">
        <f t="shared" si="178"/>
        <v/>
      </c>
    </row>
    <row r="1223" spans="1:28" s="227" customFormat="1" ht="23.1" customHeight="1">
      <c r="A1223" s="299"/>
      <c r="B1223" s="294"/>
      <c r="C1223" s="295"/>
      <c r="D1223" s="296"/>
      <c r="E1223" s="294"/>
      <c r="F1223" s="294"/>
      <c r="G1223" s="294"/>
      <c r="H1223" s="297"/>
      <c r="I1223" s="293"/>
      <c r="J1223" s="293"/>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si="177"/>
        <v>0</v>
      </c>
      <c r="AB1223" s="228" t="str">
        <f t="shared" si="178"/>
        <v/>
      </c>
    </row>
    <row r="1224" spans="1:28" s="227" customFormat="1" ht="23.1" customHeight="1">
      <c r="A1224" s="298"/>
      <c r="B1224" s="294"/>
      <c r="C1224" s="295"/>
      <c r="D1224" s="296"/>
      <c r="E1224" s="294"/>
      <c r="F1224" s="294"/>
      <c r="G1224" s="294"/>
      <c r="H1224" s="297"/>
      <c r="I1224" s="293"/>
      <c r="J1224" s="293"/>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si="177"/>
        <v>0</v>
      </c>
      <c r="AB1224" s="228" t="str">
        <f t="shared" si="178"/>
        <v/>
      </c>
    </row>
    <row r="1225" spans="1:28" s="227" customFormat="1" ht="23.1" customHeight="1">
      <c r="A1225" s="298"/>
      <c r="B1225" s="294"/>
      <c r="C1225" s="295"/>
      <c r="D1225" s="296"/>
      <c r="E1225" s="294"/>
      <c r="F1225" s="294"/>
      <c r="G1225" s="294"/>
      <c r="H1225" s="297"/>
      <c r="I1225" s="293"/>
      <c r="J1225" s="293"/>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si="177"/>
        <v>0</v>
      </c>
      <c r="AB1225" s="228" t="str">
        <f t="shared" si="178"/>
        <v/>
      </c>
    </row>
    <row r="1226" spans="1:28" s="227" customFormat="1" ht="23.1" customHeight="1">
      <c r="A1226" s="298"/>
      <c r="B1226" s="294"/>
      <c r="C1226" s="295"/>
      <c r="D1226" s="296"/>
      <c r="E1226" s="294"/>
      <c r="F1226" s="294"/>
      <c r="G1226" s="294"/>
      <c r="H1226" s="297"/>
      <c r="I1226" s="293"/>
      <c r="J1226" s="293"/>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si="177"/>
        <v>0</v>
      </c>
      <c r="AB1226" s="228" t="str">
        <f t="shared" si="178"/>
        <v/>
      </c>
    </row>
    <row r="1227" spans="1:28" s="227" customFormat="1" ht="23.1" customHeight="1">
      <c r="A1227" s="298"/>
      <c r="B1227" s="294"/>
      <c r="C1227" s="295"/>
      <c r="D1227" s="296"/>
      <c r="E1227" s="294"/>
      <c r="F1227" s="294"/>
      <c r="G1227" s="294"/>
      <c r="H1227" s="297"/>
      <c r="I1227" s="293"/>
      <c r="J1227" s="293"/>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si="177"/>
        <v>0</v>
      </c>
      <c r="AB1227" s="228" t="str">
        <f t="shared" si="178"/>
        <v/>
      </c>
    </row>
    <row r="1228" spans="1:28" s="227" customFormat="1" ht="23.1" customHeight="1">
      <c r="A1228" s="298"/>
      <c r="B1228" s="294"/>
      <c r="C1228" s="295"/>
      <c r="D1228" s="296"/>
      <c r="E1228" s="294"/>
      <c r="F1228" s="294"/>
      <c r="G1228" s="294"/>
      <c r="H1228" s="297"/>
      <c r="I1228" s="293"/>
      <c r="J1228" s="293"/>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si="177"/>
        <v>0</v>
      </c>
      <c r="AB1228" s="228" t="str">
        <f t="shared" si="178"/>
        <v/>
      </c>
    </row>
    <row r="1229" spans="1:28" s="227" customFormat="1" ht="23.1" customHeight="1">
      <c r="A1229" s="299"/>
      <c r="B1229" s="294"/>
      <c r="C1229" s="295"/>
      <c r="D1229" s="296"/>
      <c r="E1229" s="294"/>
      <c r="F1229" s="294"/>
      <c r="G1229" s="294"/>
      <c r="H1229" s="297"/>
      <c r="I1229" s="293"/>
      <c r="J1229" s="293"/>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si="177"/>
        <v>0</v>
      </c>
      <c r="AB1229" s="228" t="str">
        <f t="shared" si="178"/>
        <v/>
      </c>
    </row>
    <row r="1230" spans="1:28" s="227" customFormat="1" ht="23.1" customHeight="1">
      <c r="A1230" s="299"/>
      <c r="B1230" s="294"/>
      <c r="C1230" s="295"/>
      <c r="D1230" s="296"/>
      <c r="E1230" s="294"/>
      <c r="F1230" s="294"/>
      <c r="G1230" s="294"/>
      <c r="H1230" s="297"/>
      <c r="I1230" s="293"/>
      <c r="J1230" s="293"/>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si="177"/>
        <v>0</v>
      </c>
      <c r="AB1230" s="228" t="str">
        <f t="shared" si="178"/>
        <v/>
      </c>
    </row>
    <row r="1231" spans="1:28" s="227" customFormat="1" ht="23.1" customHeight="1">
      <c r="A1231" s="299"/>
      <c r="B1231" s="294"/>
      <c r="C1231" s="295"/>
      <c r="D1231" s="296"/>
      <c r="E1231" s="294"/>
      <c r="F1231" s="294"/>
      <c r="G1231" s="294"/>
      <c r="H1231" s="297"/>
      <c r="I1231" s="293"/>
      <c r="J1231" s="293"/>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si="177"/>
        <v>0</v>
      </c>
      <c r="AB1231" s="228" t="str">
        <f t="shared" si="178"/>
        <v/>
      </c>
    </row>
    <row r="1232" spans="1:28" s="227" customFormat="1" ht="23.1" customHeight="1">
      <c r="A1232" s="299"/>
      <c r="B1232" s="294"/>
      <c r="C1232" s="295"/>
      <c r="D1232" s="296"/>
      <c r="E1232" s="294"/>
      <c r="F1232" s="294"/>
      <c r="G1232" s="294"/>
      <c r="H1232" s="297"/>
      <c r="I1232" s="293"/>
      <c r="J1232" s="293"/>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si="177"/>
        <v>0</v>
      </c>
      <c r="AB1232" s="228" t="str">
        <f t="shared" si="178"/>
        <v/>
      </c>
    </row>
    <row r="1233" spans="1:28" s="227" customFormat="1" ht="23.1" customHeight="1">
      <c r="A1233" s="181"/>
      <c r="B1233" s="294"/>
      <c r="C1233" s="295"/>
      <c r="D1233" s="296"/>
      <c r="E1233" s="294"/>
      <c r="F1233" s="294"/>
      <c r="G1233" s="294"/>
      <c r="H1233" s="297"/>
      <c r="I1233" s="293"/>
      <c r="J1233" s="293"/>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si="177"/>
        <v>0</v>
      </c>
      <c r="AB1233" s="228" t="str">
        <f t="shared" si="178"/>
        <v/>
      </c>
    </row>
    <row r="1234" spans="1:28" s="227" customFormat="1" ht="23.1" customHeight="1">
      <c r="A1234" s="181"/>
      <c r="B1234" s="294"/>
      <c r="C1234" s="295"/>
      <c r="D1234" s="296"/>
      <c r="E1234" s="294"/>
      <c r="F1234" s="294"/>
      <c r="G1234" s="294"/>
      <c r="H1234" s="297"/>
      <c r="I1234" s="293"/>
      <c r="J1234" s="293"/>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si="177"/>
        <v>0</v>
      </c>
      <c r="AB1234" s="228" t="str">
        <f t="shared" si="178"/>
        <v/>
      </c>
    </row>
    <row r="1235" spans="1:28" s="227" customFormat="1" ht="23.1" customHeight="1">
      <c r="A1235" s="181"/>
      <c r="B1235" s="294"/>
      <c r="C1235" s="295"/>
      <c r="D1235" s="296"/>
      <c r="E1235" s="294"/>
      <c r="F1235" s="294"/>
      <c r="G1235" s="294"/>
      <c r="H1235" s="297"/>
      <c r="I1235" s="293"/>
      <c r="J1235" s="293"/>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si="177"/>
        <v>0</v>
      </c>
      <c r="AB1235" s="228" t="str">
        <f t="shared" si="178"/>
        <v/>
      </c>
    </row>
    <row r="1236" spans="1:28" s="227" customFormat="1" ht="23.1" customHeight="1">
      <c r="A1236" s="181"/>
      <c r="B1236" s="294"/>
      <c r="C1236" s="295"/>
      <c r="D1236" s="296"/>
      <c r="E1236" s="294"/>
      <c r="F1236" s="294"/>
      <c r="G1236" s="294"/>
      <c r="H1236" s="297"/>
      <c r="I1236" s="293"/>
      <c r="J1236" s="293"/>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si="177"/>
        <v>0</v>
      </c>
      <c r="AB1236" s="228" t="str">
        <f t="shared" si="178"/>
        <v/>
      </c>
    </row>
    <row r="1237" spans="1:28" s="227" customFormat="1" ht="23.1" customHeight="1">
      <c r="A1237" s="181"/>
      <c r="B1237" s="294"/>
      <c r="C1237" s="295"/>
      <c r="D1237" s="296"/>
      <c r="E1237" s="294"/>
      <c r="F1237" s="294"/>
      <c r="G1237" s="294"/>
      <c r="H1237" s="297"/>
      <c r="I1237" s="293"/>
      <c r="J1237" s="293"/>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si="177"/>
        <v>0</v>
      </c>
      <c r="AB1237" s="228" t="str">
        <f t="shared" si="178"/>
        <v/>
      </c>
    </row>
    <row r="1238" spans="1:28" s="227" customFormat="1" ht="23.1" customHeight="1">
      <c r="A1238" s="181"/>
      <c r="B1238" s="294"/>
      <c r="C1238" s="295"/>
      <c r="D1238" s="296"/>
      <c r="E1238" s="294"/>
      <c r="F1238" s="294"/>
      <c r="G1238" s="294"/>
      <c r="H1238" s="297"/>
      <c r="I1238" s="293"/>
      <c r="J1238" s="293"/>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si="177"/>
        <v>0</v>
      </c>
      <c r="AB1238" s="228" t="str">
        <f t="shared" si="178"/>
        <v/>
      </c>
    </row>
    <row r="1239" spans="1:28" s="227" customFormat="1" ht="23.1" customHeight="1">
      <c r="A1239" s="181"/>
      <c r="B1239" s="294"/>
      <c r="C1239" s="295"/>
      <c r="D1239" s="296"/>
      <c r="E1239" s="294"/>
      <c r="F1239" s="294"/>
      <c r="G1239" s="294"/>
      <c r="H1239" s="297"/>
      <c r="I1239" s="293"/>
      <c r="J1239" s="293"/>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si="177"/>
        <v>0</v>
      </c>
      <c r="AB1239" s="228" t="str">
        <f t="shared" si="178"/>
        <v/>
      </c>
    </row>
    <row r="1240" spans="1:28" s="227" customFormat="1" ht="23.1" customHeight="1">
      <c r="A1240" s="181"/>
      <c r="B1240" s="294"/>
      <c r="C1240" s="295"/>
      <c r="D1240" s="296"/>
      <c r="E1240" s="294"/>
      <c r="F1240" s="294"/>
      <c r="G1240" s="294"/>
      <c r="H1240" s="297"/>
      <c r="I1240" s="293"/>
      <c r="J1240" s="293"/>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si="177"/>
        <v>0</v>
      </c>
      <c r="AB1240" s="228" t="str">
        <f t="shared" si="178"/>
        <v/>
      </c>
    </row>
    <row r="1241" spans="1:28" s="227" customFormat="1" ht="23.1" customHeight="1">
      <c r="A1241" s="181"/>
      <c r="B1241" s="182"/>
      <c r="C1241" s="186"/>
      <c r="D1241" s="230"/>
      <c r="E1241" s="182"/>
      <c r="F1241" s="182"/>
      <c r="G1241" s="182"/>
      <c r="H1241" s="183"/>
      <c r="I1241" s="184"/>
      <c r="J1241" s="184"/>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si="177"/>
        <v>0</v>
      </c>
      <c r="AB1241" s="228" t="str">
        <f t="shared" si="178"/>
        <v/>
      </c>
    </row>
    <row r="1242" spans="1:28" s="227" customFormat="1" ht="23.1" customHeight="1">
      <c r="A1242" s="181"/>
      <c r="B1242" s="182"/>
      <c r="C1242" s="186"/>
      <c r="D1242" s="230"/>
      <c r="E1242" s="182"/>
      <c r="F1242" s="182"/>
      <c r="G1242" s="182"/>
      <c r="H1242" s="183"/>
      <c r="I1242" s="184"/>
      <c r="J1242" s="184"/>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si="177"/>
        <v>0</v>
      </c>
      <c r="AB1242" s="228" t="str">
        <f t="shared" si="178"/>
        <v/>
      </c>
    </row>
    <row r="1243" spans="1:28" s="227" customFormat="1" ht="23.1" customHeight="1">
      <c r="A1243" s="181"/>
      <c r="B1243" s="182"/>
      <c r="C1243" s="186"/>
      <c r="D1243" s="230"/>
      <c r="E1243" s="182"/>
      <c r="F1243" s="182"/>
      <c r="G1243" s="182"/>
      <c r="H1243" s="183"/>
      <c r="I1243" s="184"/>
      <c r="J1243" s="184"/>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si="177"/>
        <v>0</v>
      </c>
      <c r="AB1243" s="228" t="str">
        <f t="shared" si="178"/>
        <v/>
      </c>
    </row>
    <row r="1244" spans="1:28" s="227" customFormat="1" ht="23.1" customHeight="1">
      <c r="A1244" s="181"/>
      <c r="B1244" s="182"/>
      <c r="C1244" s="186"/>
      <c r="D1244" s="230"/>
      <c r="E1244" s="182"/>
      <c r="F1244" s="182"/>
      <c r="G1244" s="182"/>
      <c r="H1244" s="183"/>
      <c r="I1244" s="184"/>
      <c r="J1244" s="184"/>
      <c r="K1244" s="224"/>
      <c r="L1244" s="224"/>
      <c r="M1244" s="224"/>
      <c r="N1244" s="224"/>
      <c r="O1244" s="224"/>
      <c r="P1244" s="185"/>
      <c r="Q1244" s="225"/>
      <c r="R1244" s="182" t="str">
        <f ca="1">IF(ISERROR($V1244),"",OFFSET('Smelter Look-up'!$C$4,$V1244-4,0)&amp;"")</f>
        <v/>
      </c>
      <c r="S1244" s="181" t="str">
        <f t="shared" ref="S1244:S1274" ca="1" si="179">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si="180">IF(AND(C1244="Smelter not listed",OR(LEN(D1244)=0,LEN(E1244)=0)),1,0)</f>
        <v>0</v>
      </c>
      <c r="AB1244" s="228" t="str">
        <f t="shared" ref="AB1244:AB1274" si="181">B1244&amp;C1244</f>
        <v/>
      </c>
    </row>
    <row r="1245" spans="1:28" s="227" customFormat="1" ht="23.1" customHeight="1">
      <c r="A1245" s="181"/>
      <c r="B1245" s="182"/>
      <c r="C1245" s="186"/>
      <c r="D1245" s="230"/>
      <c r="E1245" s="182"/>
      <c r="F1245" s="182"/>
      <c r="G1245" s="182"/>
      <c r="H1245" s="183"/>
      <c r="I1245" s="184"/>
      <c r="J1245" s="184"/>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si="180"/>
        <v>0</v>
      </c>
      <c r="AB1245" s="228" t="str">
        <f t="shared" si="181"/>
        <v/>
      </c>
    </row>
    <row r="1246" spans="1:28" s="227" customFormat="1" ht="23.1" customHeight="1">
      <c r="A1246" s="181"/>
      <c r="B1246" s="182"/>
      <c r="C1246" s="186"/>
      <c r="D1246" s="230"/>
      <c r="E1246" s="182"/>
      <c r="F1246" s="182"/>
      <c r="G1246" s="182"/>
      <c r="H1246" s="183"/>
      <c r="I1246" s="184"/>
      <c r="J1246" s="184"/>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si="180"/>
        <v>0</v>
      </c>
      <c r="AB1246" s="228" t="str">
        <f t="shared" si="181"/>
        <v/>
      </c>
    </row>
    <row r="1247" spans="1:28" s="227" customFormat="1" ht="23.1" customHeight="1">
      <c r="A1247" s="181"/>
      <c r="B1247" s="182"/>
      <c r="C1247" s="186"/>
      <c r="D1247" s="230"/>
      <c r="E1247" s="182"/>
      <c r="F1247" s="182"/>
      <c r="G1247" s="182"/>
      <c r="H1247" s="183"/>
      <c r="I1247" s="184"/>
      <c r="J1247" s="184"/>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si="180"/>
        <v>0</v>
      </c>
      <c r="AB1247" s="228" t="str">
        <f t="shared" si="181"/>
        <v/>
      </c>
    </row>
    <row r="1248" spans="1:28" s="227" customFormat="1" ht="23.1" customHeight="1">
      <c r="A1248" s="181"/>
      <c r="B1248" s="182"/>
      <c r="C1248" s="186"/>
      <c r="D1248" s="230"/>
      <c r="E1248" s="182"/>
      <c r="F1248" s="182"/>
      <c r="G1248" s="182"/>
      <c r="H1248" s="183"/>
      <c r="I1248" s="184"/>
      <c r="J1248" s="184"/>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si="180"/>
        <v>0</v>
      </c>
      <c r="AB1248" s="228" t="str">
        <f t="shared" si="181"/>
        <v/>
      </c>
    </row>
    <row r="1249" spans="1:28" s="227" customFormat="1" ht="23.1" customHeight="1">
      <c r="A1249" s="181"/>
      <c r="B1249" s="182"/>
      <c r="C1249" s="186"/>
      <c r="D1249" s="230"/>
      <c r="E1249" s="182"/>
      <c r="F1249" s="182"/>
      <c r="G1249" s="182"/>
      <c r="H1249" s="183"/>
      <c r="I1249" s="184"/>
      <c r="J1249" s="184"/>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si="180"/>
        <v>0</v>
      </c>
      <c r="AB1249" s="228" t="str">
        <f t="shared" si="181"/>
        <v/>
      </c>
    </row>
    <row r="1250" spans="1:28" s="227" customFormat="1" ht="23.1" customHeight="1">
      <c r="A1250" s="181"/>
      <c r="B1250" s="182"/>
      <c r="C1250" s="186"/>
      <c r="D1250" s="230"/>
      <c r="E1250" s="182"/>
      <c r="F1250" s="182"/>
      <c r="G1250" s="182"/>
      <c r="H1250" s="183"/>
      <c r="I1250" s="184"/>
      <c r="J1250" s="184"/>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si="180"/>
        <v>0</v>
      </c>
      <c r="AB1250" s="228" t="str">
        <f t="shared" si="181"/>
        <v/>
      </c>
    </row>
    <row r="1251" spans="1:28" s="227" customFormat="1" ht="23.1" customHeight="1">
      <c r="A1251" s="181"/>
      <c r="B1251" s="182"/>
      <c r="C1251" s="186"/>
      <c r="D1251" s="230"/>
      <c r="E1251" s="182"/>
      <c r="F1251" s="182"/>
      <c r="G1251" s="182"/>
      <c r="H1251" s="183"/>
      <c r="I1251" s="184"/>
      <c r="J1251" s="184"/>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si="180"/>
        <v>0</v>
      </c>
      <c r="AB1251" s="228" t="str">
        <f t="shared" si="181"/>
        <v/>
      </c>
    </row>
    <row r="1252" spans="1:28" s="227" customFormat="1" ht="23.1" customHeight="1">
      <c r="A1252" s="181"/>
      <c r="B1252" s="182"/>
      <c r="C1252" s="186"/>
      <c r="D1252" s="230"/>
      <c r="E1252" s="182"/>
      <c r="F1252" s="182"/>
      <c r="G1252" s="182"/>
      <c r="H1252" s="183"/>
      <c r="I1252" s="184"/>
      <c r="J1252" s="184"/>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si="180"/>
        <v>0</v>
      </c>
      <c r="AB1252" s="228" t="str">
        <f t="shared" si="181"/>
        <v/>
      </c>
    </row>
    <row r="1253" spans="1:28" s="227" customFormat="1" ht="23.1" customHeight="1">
      <c r="A1253" s="181"/>
      <c r="B1253" s="182"/>
      <c r="C1253" s="186"/>
      <c r="D1253" s="230"/>
      <c r="E1253" s="182"/>
      <c r="F1253" s="182"/>
      <c r="G1253" s="182"/>
      <c r="H1253" s="183"/>
      <c r="I1253" s="184"/>
      <c r="J1253" s="184"/>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si="180"/>
        <v>0</v>
      </c>
      <c r="AB1253" s="228" t="str">
        <f t="shared" si="181"/>
        <v/>
      </c>
    </row>
    <row r="1254" spans="1:28" s="227" customFormat="1" ht="23.1" customHeight="1">
      <c r="A1254" s="181"/>
      <c r="B1254" s="182"/>
      <c r="C1254" s="186"/>
      <c r="D1254" s="230"/>
      <c r="E1254" s="182"/>
      <c r="F1254" s="182"/>
      <c r="G1254" s="182"/>
      <c r="H1254" s="183"/>
      <c r="I1254" s="184"/>
      <c r="J1254" s="184"/>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si="180"/>
        <v>0</v>
      </c>
      <c r="AB1254" s="228" t="str">
        <f t="shared" si="181"/>
        <v/>
      </c>
    </row>
    <row r="1255" spans="1:28" s="227" customFormat="1" ht="23.1" customHeight="1">
      <c r="A1255" s="181"/>
      <c r="B1255" s="182"/>
      <c r="C1255" s="186"/>
      <c r="D1255" s="230"/>
      <c r="E1255" s="182"/>
      <c r="F1255" s="182"/>
      <c r="G1255" s="182"/>
      <c r="H1255" s="183"/>
      <c r="I1255" s="184"/>
      <c r="J1255" s="184"/>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si="180"/>
        <v>0</v>
      </c>
      <c r="AB1255" s="228" t="str">
        <f t="shared" si="181"/>
        <v/>
      </c>
    </row>
    <row r="1256" spans="1:28" s="227" customFormat="1" ht="23.1" customHeight="1">
      <c r="A1256" s="181"/>
      <c r="B1256" s="182"/>
      <c r="C1256" s="186"/>
      <c r="D1256" s="230"/>
      <c r="E1256" s="182"/>
      <c r="F1256" s="182"/>
      <c r="G1256" s="182"/>
      <c r="H1256" s="183"/>
      <c r="I1256" s="184"/>
      <c r="J1256" s="184"/>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si="180"/>
        <v>0</v>
      </c>
      <c r="AB1256" s="228" t="str">
        <f t="shared" si="181"/>
        <v/>
      </c>
    </row>
    <row r="1257" spans="1:28" s="227" customFormat="1" ht="20.25">
      <c r="A1257" s="181"/>
      <c r="B1257" s="182"/>
      <c r="C1257" s="186"/>
      <c r="D1257" s="230"/>
      <c r="E1257" s="182"/>
      <c r="F1257" s="182"/>
      <c r="G1257" s="182"/>
      <c r="H1257" s="183"/>
      <c r="I1257" s="184"/>
      <c r="J1257" s="184"/>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si="180"/>
        <v>0</v>
      </c>
      <c r="AB1257" s="228" t="str">
        <f t="shared" si="181"/>
        <v/>
      </c>
    </row>
    <row r="1258" spans="1:28" s="227" customFormat="1" ht="20.25">
      <c r="A1258" s="181"/>
      <c r="B1258" s="182"/>
      <c r="C1258" s="186"/>
      <c r="D1258" s="230"/>
      <c r="E1258" s="182"/>
      <c r="F1258" s="182"/>
      <c r="G1258" s="182"/>
      <c r="H1258" s="183"/>
      <c r="I1258" s="184"/>
      <c r="J1258" s="184"/>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si="180"/>
        <v>0</v>
      </c>
      <c r="AB1258" s="228" t="str">
        <f t="shared" si="181"/>
        <v/>
      </c>
    </row>
    <row r="1259" spans="1:28" s="227" customFormat="1" ht="20.25">
      <c r="A1259" s="181"/>
      <c r="B1259" s="182"/>
      <c r="C1259" s="186"/>
      <c r="D1259" s="230"/>
      <c r="E1259" s="182"/>
      <c r="F1259" s="182"/>
      <c r="G1259" s="182"/>
      <c r="H1259" s="183"/>
      <c r="I1259" s="184"/>
      <c r="J1259" s="184"/>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si="180"/>
        <v>0</v>
      </c>
      <c r="AB1259" s="228" t="str">
        <f t="shared" si="181"/>
        <v/>
      </c>
    </row>
    <row r="1260" spans="1:28" s="227" customFormat="1" ht="20.25">
      <c r="A1260" s="181"/>
      <c r="B1260" s="182"/>
      <c r="C1260" s="186"/>
      <c r="D1260" s="230"/>
      <c r="E1260" s="182"/>
      <c r="F1260" s="182"/>
      <c r="G1260" s="182"/>
      <c r="H1260" s="183"/>
      <c r="I1260" s="184"/>
      <c r="J1260" s="184"/>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si="180"/>
        <v>0</v>
      </c>
      <c r="AB1260" s="228" t="str">
        <f t="shared" si="181"/>
        <v/>
      </c>
    </row>
    <row r="1261" spans="1:28" s="227" customFormat="1" ht="20.25">
      <c r="A1261" s="181"/>
      <c r="B1261" s="182"/>
      <c r="C1261" s="186"/>
      <c r="D1261" s="230"/>
      <c r="E1261" s="182"/>
      <c r="F1261" s="182"/>
      <c r="G1261" s="182"/>
      <c r="H1261" s="183"/>
      <c r="I1261" s="184"/>
      <c r="J1261" s="184"/>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si="180"/>
        <v>0</v>
      </c>
      <c r="AB1261" s="228" t="str">
        <f t="shared" si="181"/>
        <v/>
      </c>
    </row>
    <row r="1262" spans="1:28" s="227" customFormat="1" ht="20.25">
      <c r="A1262" s="181"/>
      <c r="B1262" s="182"/>
      <c r="C1262" s="186"/>
      <c r="D1262" s="230"/>
      <c r="E1262" s="182"/>
      <c r="F1262" s="182"/>
      <c r="G1262" s="182"/>
      <c r="H1262" s="183"/>
      <c r="I1262" s="184"/>
      <c r="J1262" s="184"/>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si="180"/>
        <v>0</v>
      </c>
      <c r="AB1262" s="228" t="str">
        <f t="shared" si="181"/>
        <v/>
      </c>
    </row>
    <row r="1263" spans="1:28" s="227" customFormat="1" ht="20.25">
      <c r="A1263" s="181"/>
      <c r="B1263" s="182"/>
      <c r="C1263" s="186"/>
      <c r="D1263" s="230"/>
      <c r="E1263" s="182"/>
      <c r="F1263" s="182"/>
      <c r="G1263" s="182"/>
      <c r="H1263" s="183"/>
      <c r="I1263" s="184"/>
      <c r="J1263" s="184"/>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si="180"/>
        <v>0</v>
      </c>
      <c r="AB1263" s="228" t="str">
        <f t="shared" si="181"/>
        <v/>
      </c>
    </row>
    <row r="1264" spans="1:28" s="227" customFormat="1" ht="20.25">
      <c r="A1264" s="181"/>
      <c r="B1264" s="182"/>
      <c r="C1264" s="186"/>
      <c r="D1264" s="230"/>
      <c r="E1264" s="182"/>
      <c r="F1264" s="182"/>
      <c r="G1264" s="182"/>
      <c r="H1264" s="183"/>
      <c r="I1264" s="184"/>
      <c r="J1264" s="184"/>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si="180"/>
        <v>0</v>
      </c>
      <c r="AB1264" s="228" t="str">
        <f t="shared" si="181"/>
        <v/>
      </c>
    </row>
    <row r="1265" spans="1:28" s="227" customFormat="1" ht="20.25">
      <c r="A1265" s="181"/>
      <c r="B1265" s="182"/>
      <c r="C1265" s="186"/>
      <c r="D1265" s="230"/>
      <c r="E1265" s="182"/>
      <c r="F1265" s="182"/>
      <c r="G1265" s="182"/>
      <c r="H1265" s="183"/>
      <c r="I1265" s="184"/>
      <c r="J1265" s="184"/>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si="180"/>
        <v>0</v>
      </c>
      <c r="AB1265" s="228" t="str">
        <f t="shared" si="181"/>
        <v/>
      </c>
    </row>
    <row r="1266" spans="1:28" s="227" customFormat="1" ht="20.25">
      <c r="A1266" s="181"/>
      <c r="B1266" s="182"/>
      <c r="C1266" s="186"/>
      <c r="D1266" s="230"/>
      <c r="E1266" s="182"/>
      <c r="F1266" s="182"/>
      <c r="G1266" s="182"/>
      <c r="H1266" s="183"/>
      <c r="I1266" s="184"/>
      <c r="J1266" s="184"/>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si="180"/>
        <v>0</v>
      </c>
      <c r="AB1266" s="228" t="str">
        <f t="shared" si="181"/>
        <v/>
      </c>
    </row>
    <row r="1267" spans="1:28" s="227" customFormat="1" ht="20.25">
      <c r="A1267" s="181"/>
      <c r="B1267" s="182"/>
      <c r="C1267" s="186"/>
      <c r="D1267" s="230"/>
      <c r="E1267" s="182"/>
      <c r="F1267" s="182"/>
      <c r="G1267" s="182"/>
      <c r="H1267" s="183"/>
      <c r="I1267" s="184"/>
      <c r="J1267" s="184"/>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si="180"/>
        <v>0</v>
      </c>
      <c r="AB1267" s="228" t="str">
        <f t="shared" si="181"/>
        <v/>
      </c>
    </row>
    <row r="1268" spans="1:28" s="227" customFormat="1" ht="20.25">
      <c r="A1268" s="181"/>
      <c r="B1268" s="182"/>
      <c r="C1268" s="186"/>
      <c r="D1268" s="230"/>
      <c r="E1268" s="182"/>
      <c r="F1268" s="182"/>
      <c r="G1268" s="182"/>
      <c r="H1268" s="183"/>
      <c r="I1268" s="184"/>
      <c r="J1268" s="184"/>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si="180"/>
        <v>0</v>
      </c>
      <c r="AB1268" s="228" t="str">
        <f t="shared" si="181"/>
        <v/>
      </c>
    </row>
    <row r="1269" spans="1:28" s="227" customFormat="1" ht="20.25">
      <c r="A1269" s="181"/>
      <c r="B1269" s="182"/>
      <c r="C1269" s="186"/>
      <c r="D1269" s="230"/>
      <c r="E1269" s="182"/>
      <c r="F1269" s="182"/>
      <c r="G1269" s="182"/>
      <c r="H1269" s="183"/>
      <c r="I1269" s="184"/>
      <c r="J1269" s="184"/>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si="180"/>
        <v>0</v>
      </c>
      <c r="AB1269" s="228" t="str">
        <f t="shared" si="181"/>
        <v/>
      </c>
    </row>
    <row r="1270" spans="1:28" s="227" customFormat="1" ht="20.25">
      <c r="A1270" s="181"/>
      <c r="B1270" s="182"/>
      <c r="C1270" s="186"/>
      <c r="D1270" s="230"/>
      <c r="E1270" s="182"/>
      <c r="F1270" s="182"/>
      <c r="G1270" s="182"/>
      <c r="H1270" s="183"/>
      <c r="I1270" s="184"/>
      <c r="J1270" s="184"/>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si="180"/>
        <v>0</v>
      </c>
      <c r="AB1270" s="228" t="str">
        <f t="shared" si="181"/>
        <v/>
      </c>
    </row>
    <row r="1271" spans="1:28" s="227" customFormat="1" ht="20.25">
      <c r="A1271" s="181"/>
      <c r="B1271" s="182"/>
      <c r="C1271" s="186"/>
      <c r="D1271" s="230"/>
      <c r="E1271" s="182"/>
      <c r="F1271" s="182"/>
      <c r="G1271" s="182"/>
      <c r="H1271" s="183"/>
      <c r="I1271" s="184"/>
      <c r="J1271" s="184"/>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si="180"/>
        <v>0</v>
      </c>
      <c r="AB1271" s="228" t="str">
        <f t="shared" si="181"/>
        <v/>
      </c>
    </row>
    <row r="1272" spans="1:28" s="227" customFormat="1" ht="20.25">
      <c r="A1272" s="181"/>
      <c r="B1272" s="182"/>
      <c r="C1272" s="186"/>
      <c r="D1272" s="230"/>
      <c r="E1272" s="182"/>
      <c r="F1272" s="182"/>
      <c r="G1272" s="182"/>
      <c r="H1272" s="183"/>
      <c r="I1272" s="184"/>
      <c r="J1272" s="184"/>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si="180"/>
        <v>0</v>
      </c>
      <c r="AB1272" s="228" t="str">
        <f t="shared" si="181"/>
        <v/>
      </c>
    </row>
    <row r="1273" spans="1:28" s="227" customFormat="1" ht="20.25">
      <c r="A1273" s="181"/>
      <c r="B1273" s="182"/>
      <c r="C1273" s="186"/>
      <c r="D1273" s="230"/>
      <c r="E1273" s="182"/>
      <c r="F1273" s="182"/>
      <c r="G1273" s="182"/>
      <c r="H1273" s="183"/>
      <c r="I1273" s="184"/>
      <c r="J1273" s="184"/>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si="180"/>
        <v>0</v>
      </c>
      <c r="AB1273" s="228" t="str">
        <f t="shared" si="181"/>
        <v/>
      </c>
    </row>
    <row r="1274" spans="1:28" s="227" customFormat="1" ht="20.25">
      <c r="A1274" s="181"/>
      <c r="B1274" s="182"/>
      <c r="C1274" s="186"/>
      <c r="D1274" s="230"/>
      <c r="E1274" s="182"/>
      <c r="F1274" s="182"/>
      <c r="G1274" s="182"/>
      <c r="H1274" s="183"/>
      <c r="I1274" s="184"/>
      <c r="J1274" s="184"/>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si="180"/>
        <v>0</v>
      </c>
      <c r="AB1274" s="228" t="str">
        <f t="shared" si="181"/>
        <v/>
      </c>
    </row>
    <row r="1275" spans="1:28" s="227" customFormat="1" ht="20.25">
      <c r="A1275" s="181"/>
      <c r="B1275" s="182"/>
      <c r="C1275" s="186"/>
      <c r="D1275" s="230"/>
      <c r="E1275" s="182"/>
      <c r="F1275" s="182"/>
      <c r="G1275" s="182"/>
      <c r="H1275" s="183"/>
      <c r="I1275" s="184"/>
      <c r="J1275" s="184"/>
      <c r="K1275" s="224"/>
      <c r="L1275" s="224"/>
      <c r="M1275" s="224"/>
      <c r="N1275" s="224"/>
      <c r="O1275" s="224"/>
      <c r="P1275" s="185"/>
      <c r="Q1275" s="225"/>
      <c r="R1275" s="182" t="str">
        <f ca="1">IF(ISERROR($V1275),"",OFFSET('Smelter Look-up'!$C$4,$V1275-4,0)&amp;"")</f>
        <v/>
      </c>
      <c r="S1275" s="181" t="str">
        <f t="shared" ref="S1275"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si="183">IF(AND(C1275="Smelter not listed",OR(LEN(D1275)=0,LEN(E1275)=0)),1,0)</f>
        <v>0</v>
      </c>
      <c r="AB1275" s="228" t="str">
        <f t="shared" ref="AB1275" si="184">B1275&amp;C1275</f>
        <v/>
      </c>
    </row>
    <row r="1276" spans="1:28" s="227" customFormat="1" ht="20.25">
      <c r="A1276" s="181"/>
      <c r="B1276" s="182"/>
      <c r="C1276" s="186"/>
      <c r="D1276" s="230"/>
      <c r="E1276" s="182"/>
      <c r="F1276" s="182"/>
      <c r="G1276" s="182"/>
      <c r="H1276" s="183"/>
      <c r="I1276" s="184"/>
      <c r="J1276" s="184"/>
      <c r="K1276" s="224"/>
      <c r="L1276" s="224"/>
      <c r="M1276" s="224"/>
      <c r="N1276" s="224"/>
      <c r="O1276" s="224"/>
      <c r="P1276" s="185"/>
      <c r="Q1276" s="225"/>
      <c r="R1276" s="182" t="str">
        <f ca="1">IF(ISERROR($V1276),"",OFFSET('Smelter Look-up'!$C$4,$V1276-4,0)&amp;"")</f>
        <v/>
      </c>
      <c r="S1276" s="181" t="str">
        <f t="shared" ref="S1276:S1307" ca="1" si="185">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si="186">IF(AND(C1276="Smelter not listed",OR(LEN(D1276)=0,LEN(E1276)=0)),1,0)</f>
        <v>0</v>
      </c>
      <c r="AB1276" s="228" t="str">
        <f t="shared" ref="AB1276:AB1307" si="187">B1276&amp;C1276</f>
        <v/>
      </c>
    </row>
    <row r="1277" spans="1:28" s="227" customFormat="1" ht="20.25">
      <c r="A1277" s="181"/>
      <c r="B1277" s="182"/>
      <c r="C1277" s="186"/>
      <c r="D1277" s="230"/>
      <c r="E1277" s="182"/>
      <c r="F1277" s="182"/>
      <c r="G1277" s="182"/>
      <c r="H1277" s="183"/>
      <c r="I1277" s="184"/>
      <c r="J1277" s="184"/>
      <c r="K1277" s="224"/>
      <c r="L1277" s="224"/>
      <c r="M1277" s="224"/>
      <c r="N1277" s="224"/>
      <c r="O1277" s="224"/>
      <c r="P1277" s="185"/>
      <c r="Q1277" s="225"/>
      <c r="R1277" s="182" t="str">
        <f ca="1">IF(ISERROR($V1277),"",OFFSET('Smelter Look-up'!$C$4,$V1277-4,0)&amp;"")</f>
        <v/>
      </c>
      <c r="S1277" s="181" t="str">
        <f t="shared" ca="1" si="18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si="186"/>
        <v>0</v>
      </c>
      <c r="AB1277" s="228" t="str">
        <f t="shared" si="187"/>
        <v/>
      </c>
    </row>
    <row r="1278" spans="1:28" s="227" customFormat="1" ht="20.25">
      <c r="A1278" s="181"/>
      <c r="B1278" s="182"/>
      <c r="C1278" s="186"/>
      <c r="D1278" s="230"/>
      <c r="E1278" s="182"/>
      <c r="F1278" s="182"/>
      <c r="G1278" s="182"/>
      <c r="H1278" s="183"/>
      <c r="I1278" s="184"/>
      <c r="J1278" s="184"/>
      <c r="K1278" s="224"/>
      <c r="L1278" s="224"/>
      <c r="M1278" s="224"/>
      <c r="N1278" s="224"/>
      <c r="O1278" s="224"/>
      <c r="P1278" s="185"/>
      <c r="Q1278" s="225"/>
      <c r="R1278" s="182" t="str">
        <f ca="1">IF(ISERROR($V1278),"",OFFSET('Smelter Look-up'!$C$4,$V1278-4,0)&amp;"")</f>
        <v/>
      </c>
      <c r="S1278" s="181" t="str">
        <f t="shared" ca="1" si="18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si="186"/>
        <v>0</v>
      </c>
      <c r="AB1278" s="228" t="str">
        <f t="shared" si="187"/>
        <v/>
      </c>
    </row>
    <row r="1279" spans="1:28" s="227" customFormat="1" ht="20.25">
      <c r="A1279" s="181"/>
      <c r="B1279" s="182"/>
      <c r="C1279" s="186"/>
      <c r="D1279" s="230"/>
      <c r="E1279" s="182"/>
      <c r="F1279" s="182"/>
      <c r="G1279" s="182"/>
      <c r="H1279" s="183"/>
      <c r="I1279" s="184"/>
      <c r="J1279" s="184"/>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si="186"/>
        <v>0</v>
      </c>
      <c r="AB1279" s="228" t="str">
        <f t="shared" si="187"/>
        <v/>
      </c>
    </row>
    <row r="1280" spans="1:28" s="227" customFormat="1" ht="20.25">
      <c r="A1280" s="181"/>
      <c r="B1280" s="182"/>
      <c r="C1280" s="186"/>
      <c r="D1280" s="230"/>
      <c r="E1280" s="182"/>
      <c r="F1280" s="182"/>
      <c r="G1280" s="182"/>
      <c r="H1280" s="183"/>
      <c r="I1280" s="184"/>
      <c r="J1280" s="184"/>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si="186"/>
        <v>0</v>
      </c>
      <c r="AB1280" s="228" t="str">
        <f t="shared" si="187"/>
        <v/>
      </c>
    </row>
    <row r="1281" spans="1:28" s="227" customFormat="1" ht="20.25">
      <c r="A1281" s="181"/>
      <c r="B1281" s="182"/>
      <c r="C1281" s="186"/>
      <c r="D1281" s="230"/>
      <c r="E1281" s="182"/>
      <c r="F1281" s="182"/>
      <c r="G1281" s="182"/>
      <c r="H1281" s="183"/>
      <c r="I1281" s="184"/>
      <c r="J1281" s="184"/>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si="186"/>
        <v>0</v>
      </c>
      <c r="AB1281" s="228" t="str">
        <f t="shared" si="187"/>
        <v/>
      </c>
    </row>
    <row r="1282" spans="1:28" s="227" customFormat="1" ht="20.25">
      <c r="A1282" s="181"/>
      <c r="B1282" s="182"/>
      <c r="C1282" s="186"/>
      <c r="D1282" s="230"/>
      <c r="E1282" s="182"/>
      <c r="F1282" s="182"/>
      <c r="G1282" s="182"/>
      <c r="H1282" s="183"/>
      <c r="I1282" s="184"/>
      <c r="J1282" s="184"/>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si="186"/>
        <v>0</v>
      </c>
      <c r="AB1282" s="228" t="str">
        <f t="shared" si="187"/>
        <v/>
      </c>
    </row>
    <row r="1283" spans="1:28" s="227" customFormat="1" ht="20.25">
      <c r="A1283" s="181"/>
      <c r="B1283" s="182"/>
      <c r="C1283" s="186"/>
      <c r="D1283" s="230"/>
      <c r="E1283" s="182"/>
      <c r="F1283" s="182"/>
      <c r="G1283" s="182"/>
      <c r="H1283" s="183"/>
      <c r="I1283" s="184"/>
      <c r="J1283" s="184"/>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si="186"/>
        <v>0</v>
      </c>
      <c r="AB1283" s="228" t="str">
        <f t="shared" si="187"/>
        <v/>
      </c>
    </row>
    <row r="1284" spans="1:28" s="227" customFormat="1" ht="20.25">
      <c r="A1284" s="181"/>
      <c r="B1284" s="182"/>
      <c r="C1284" s="186"/>
      <c r="D1284" s="230"/>
      <c r="E1284" s="182"/>
      <c r="F1284" s="182"/>
      <c r="G1284" s="182"/>
      <c r="H1284" s="183"/>
      <c r="I1284" s="184"/>
      <c r="J1284" s="184"/>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si="186"/>
        <v>0</v>
      </c>
      <c r="AB1284" s="228" t="str">
        <f t="shared" si="187"/>
        <v/>
      </c>
    </row>
    <row r="1285" spans="1:28" s="227" customFormat="1" ht="20.25">
      <c r="A1285" s="181"/>
      <c r="B1285" s="182"/>
      <c r="C1285" s="186"/>
      <c r="D1285" s="230"/>
      <c r="E1285" s="182"/>
      <c r="F1285" s="182"/>
      <c r="G1285" s="182"/>
      <c r="H1285" s="183"/>
      <c r="I1285" s="184"/>
      <c r="J1285" s="184"/>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si="186"/>
        <v>0</v>
      </c>
      <c r="AB1285" s="228" t="str">
        <f t="shared" si="187"/>
        <v/>
      </c>
    </row>
    <row r="1286" spans="1:28" s="227" customFormat="1" ht="20.25">
      <c r="A1286" s="181"/>
      <c r="B1286" s="182"/>
      <c r="C1286" s="186"/>
      <c r="D1286" s="230"/>
      <c r="E1286" s="182"/>
      <c r="F1286" s="182"/>
      <c r="G1286" s="182"/>
      <c r="H1286" s="183"/>
      <c r="I1286" s="184"/>
      <c r="J1286" s="184"/>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si="186"/>
        <v>0</v>
      </c>
      <c r="AB1286" s="228" t="str">
        <f t="shared" si="187"/>
        <v/>
      </c>
    </row>
    <row r="1287" spans="1:28" s="227" customFormat="1" ht="20.25">
      <c r="A1287" s="181"/>
      <c r="B1287" s="182"/>
      <c r="C1287" s="186"/>
      <c r="D1287" s="230"/>
      <c r="E1287" s="182"/>
      <c r="F1287" s="182"/>
      <c r="G1287" s="182"/>
      <c r="H1287" s="183"/>
      <c r="I1287" s="184"/>
      <c r="J1287" s="184"/>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si="186"/>
        <v>0</v>
      </c>
      <c r="AB1287" s="228" t="str">
        <f t="shared" si="187"/>
        <v/>
      </c>
    </row>
    <row r="1288" spans="1:28" s="227" customFormat="1" ht="20.25">
      <c r="A1288" s="181"/>
      <c r="B1288" s="182"/>
      <c r="C1288" s="186"/>
      <c r="D1288" s="230"/>
      <c r="E1288" s="182"/>
      <c r="F1288" s="182"/>
      <c r="G1288" s="182"/>
      <c r="H1288" s="183"/>
      <c r="I1288" s="184"/>
      <c r="J1288" s="184"/>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si="186"/>
        <v>0</v>
      </c>
      <c r="AB1288" s="228" t="str">
        <f t="shared" si="187"/>
        <v/>
      </c>
    </row>
    <row r="1289" spans="1:28" s="227" customFormat="1" ht="20.25">
      <c r="A1289" s="181"/>
      <c r="B1289" s="182"/>
      <c r="C1289" s="186"/>
      <c r="D1289" s="230"/>
      <c r="E1289" s="182"/>
      <c r="F1289" s="182"/>
      <c r="G1289" s="182"/>
      <c r="H1289" s="183"/>
      <c r="I1289" s="184"/>
      <c r="J1289" s="184"/>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si="186"/>
        <v>0</v>
      </c>
      <c r="AB1289" s="228" t="str">
        <f t="shared" si="187"/>
        <v/>
      </c>
    </row>
    <row r="1290" spans="1:28" s="227" customFormat="1" ht="20.25">
      <c r="A1290" s="181"/>
      <c r="B1290" s="182"/>
      <c r="C1290" s="186"/>
      <c r="D1290" s="230"/>
      <c r="E1290" s="182"/>
      <c r="F1290" s="182"/>
      <c r="G1290" s="182"/>
      <c r="H1290" s="183"/>
      <c r="I1290" s="184"/>
      <c r="J1290" s="184"/>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si="186"/>
        <v>0</v>
      </c>
      <c r="AB1290" s="228" t="str">
        <f t="shared" si="187"/>
        <v/>
      </c>
    </row>
    <row r="1291" spans="1:28" s="227" customFormat="1" ht="20.25">
      <c r="A1291" s="181"/>
      <c r="B1291" s="182"/>
      <c r="C1291" s="186"/>
      <c r="D1291" s="230"/>
      <c r="E1291" s="182"/>
      <c r="F1291" s="182"/>
      <c r="G1291" s="182"/>
      <c r="H1291" s="183"/>
      <c r="I1291" s="184"/>
      <c r="J1291" s="184"/>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si="186"/>
        <v>0</v>
      </c>
      <c r="AB1291" s="228" t="str">
        <f t="shared" si="187"/>
        <v/>
      </c>
    </row>
    <row r="1292" spans="1:28" s="227" customFormat="1" ht="20.25">
      <c r="A1292" s="181"/>
      <c r="B1292" s="182"/>
      <c r="C1292" s="186"/>
      <c r="D1292" s="230"/>
      <c r="E1292" s="182"/>
      <c r="F1292" s="182"/>
      <c r="G1292" s="182"/>
      <c r="H1292" s="183"/>
      <c r="I1292" s="184"/>
      <c r="J1292" s="184"/>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si="186"/>
        <v>0</v>
      </c>
      <c r="AB1292" s="228" t="str">
        <f t="shared" si="187"/>
        <v/>
      </c>
    </row>
    <row r="1293" spans="1:28" s="227" customFormat="1" ht="20.25">
      <c r="A1293" s="181"/>
      <c r="B1293" s="182"/>
      <c r="C1293" s="186"/>
      <c r="D1293" s="230"/>
      <c r="E1293" s="182"/>
      <c r="F1293" s="182"/>
      <c r="G1293" s="182"/>
      <c r="H1293" s="183"/>
      <c r="I1293" s="184"/>
      <c r="J1293" s="184"/>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si="186"/>
        <v>0</v>
      </c>
      <c r="AB1293" s="228" t="str">
        <f t="shared" si="187"/>
        <v/>
      </c>
    </row>
    <row r="1294" spans="1:28" s="227" customFormat="1" ht="20.25">
      <c r="A1294" s="181"/>
      <c r="B1294" s="182"/>
      <c r="C1294" s="186"/>
      <c r="D1294" s="230"/>
      <c r="E1294" s="182"/>
      <c r="F1294" s="182"/>
      <c r="G1294" s="182"/>
      <c r="H1294" s="183"/>
      <c r="I1294" s="184"/>
      <c r="J1294" s="184"/>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si="186"/>
        <v>0</v>
      </c>
      <c r="AB1294" s="228" t="str">
        <f t="shared" si="187"/>
        <v/>
      </c>
    </row>
    <row r="1295" spans="1:28" s="227" customFormat="1" ht="20.25">
      <c r="A1295" s="181"/>
      <c r="B1295" s="182"/>
      <c r="C1295" s="186"/>
      <c r="D1295" s="230"/>
      <c r="E1295" s="182"/>
      <c r="F1295" s="182"/>
      <c r="G1295" s="182"/>
      <c r="H1295" s="183"/>
      <c r="I1295" s="184"/>
      <c r="J1295" s="184"/>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si="186"/>
        <v>0</v>
      </c>
      <c r="AB1295" s="228" t="str">
        <f t="shared" si="187"/>
        <v/>
      </c>
    </row>
    <row r="1296" spans="1:28" s="227" customFormat="1" ht="20.25">
      <c r="A1296" s="181"/>
      <c r="B1296" s="182"/>
      <c r="C1296" s="186"/>
      <c r="D1296" s="230"/>
      <c r="E1296" s="182"/>
      <c r="F1296" s="182"/>
      <c r="G1296" s="182"/>
      <c r="H1296" s="183"/>
      <c r="I1296" s="184"/>
      <c r="J1296" s="184"/>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si="186"/>
        <v>0</v>
      </c>
      <c r="AB1296" s="228" t="str">
        <f t="shared" si="187"/>
        <v/>
      </c>
    </row>
    <row r="1297" spans="1:28" s="227" customFormat="1" ht="20.25">
      <c r="A1297" s="181"/>
      <c r="B1297" s="182"/>
      <c r="C1297" s="186"/>
      <c r="D1297" s="230"/>
      <c r="E1297" s="182"/>
      <c r="F1297" s="182"/>
      <c r="G1297" s="182"/>
      <c r="H1297" s="183"/>
      <c r="I1297" s="184"/>
      <c r="J1297" s="184"/>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si="186"/>
        <v>0</v>
      </c>
      <c r="AB1297" s="228" t="str">
        <f t="shared" si="187"/>
        <v/>
      </c>
    </row>
    <row r="1298" spans="1:28" s="227" customFormat="1" ht="20.25">
      <c r="A1298" s="181"/>
      <c r="B1298" s="182"/>
      <c r="C1298" s="186"/>
      <c r="D1298" s="230"/>
      <c r="E1298" s="182"/>
      <c r="F1298" s="182"/>
      <c r="G1298" s="182"/>
      <c r="H1298" s="183"/>
      <c r="I1298" s="184"/>
      <c r="J1298" s="184"/>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si="186"/>
        <v>0</v>
      </c>
      <c r="AB1298" s="228" t="str">
        <f t="shared" si="187"/>
        <v/>
      </c>
    </row>
    <row r="1299" spans="1:28" s="227" customFormat="1" ht="20.25">
      <c r="A1299" s="181"/>
      <c r="B1299" s="182"/>
      <c r="C1299" s="186"/>
      <c r="D1299" s="230"/>
      <c r="E1299" s="182"/>
      <c r="F1299" s="182"/>
      <c r="G1299" s="182"/>
      <c r="H1299" s="183"/>
      <c r="I1299" s="184"/>
      <c r="J1299" s="184"/>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si="186"/>
        <v>0</v>
      </c>
      <c r="AB1299" s="228" t="str">
        <f t="shared" si="187"/>
        <v/>
      </c>
    </row>
    <row r="1300" spans="1:28" s="227" customFormat="1" ht="20.25">
      <c r="A1300" s="181"/>
      <c r="B1300" s="182"/>
      <c r="C1300" s="186"/>
      <c r="D1300" s="230"/>
      <c r="E1300" s="182"/>
      <c r="F1300" s="182"/>
      <c r="G1300" s="182"/>
      <c r="H1300" s="183"/>
      <c r="I1300" s="184"/>
      <c r="J1300" s="184"/>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si="186"/>
        <v>0</v>
      </c>
      <c r="AB1300" s="228" t="str">
        <f t="shared" si="187"/>
        <v/>
      </c>
    </row>
    <row r="1301" spans="1:28" s="227" customFormat="1" ht="20.25">
      <c r="A1301" s="181"/>
      <c r="B1301" s="182"/>
      <c r="C1301" s="186"/>
      <c r="D1301" s="230"/>
      <c r="E1301" s="182"/>
      <c r="F1301" s="182"/>
      <c r="G1301" s="182"/>
      <c r="H1301" s="183"/>
      <c r="I1301" s="184"/>
      <c r="J1301" s="184"/>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si="186"/>
        <v>0</v>
      </c>
      <c r="AB1301" s="228" t="str">
        <f t="shared" si="187"/>
        <v/>
      </c>
    </row>
    <row r="1302" spans="1:28" s="227" customFormat="1" ht="20.25">
      <c r="A1302" s="181"/>
      <c r="B1302" s="182"/>
      <c r="C1302" s="186"/>
      <c r="D1302" s="230"/>
      <c r="E1302" s="182"/>
      <c r="F1302" s="182"/>
      <c r="G1302" s="182"/>
      <c r="H1302" s="183"/>
      <c r="I1302" s="184"/>
      <c r="J1302" s="184"/>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si="186"/>
        <v>0</v>
      </c>
      <c r="AB1302" s="228" t="str">
        <f t="shared" si="187"/>
        <v/>
      </c>
    </row>
    <row r="1303" spans="1:28" s="227" customFormat="1" ht="20.25">
      <c r="A1303" s="181"/>
      <c r="B1303" s="182"/>
      <c r="C1303" s="186"/>
      <c r="D1303" s="230"/>
      <c r="E1303" s="182"/>
      <c r="F1303" s="182"/>
      <c r="G1303" s="182"/>
      <c r="H1303" s="183"/>
      <c r="I1303" s="184"/>
      <c r="J1303" s="184"/>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si="186"/>
        <v>0</v>
      </c>
      <c r="AB1303" s="228" t="str">
        <f t="shared" si="187"/>
        <v/>
      </c>
    </row>
    <row r="1304" spans="1:28" s="227" customFormat="1" ht="20.25">
      <c r="A1304" s="181"/>
      <c r="B1304" s="182"/>
      <c r="C1304" s="186"/>
      <c r="D1304" s="230"/>
      <c r="E1304" s="182"/>
      <c r="F1304" s="182"/>
      <c r="G1304" s="182"/>
      <c r="H1304" s="183"/>
      <c r="I1304" s="184"/>
      <c r="J1304" s="184"/>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si="186"/>
        <v>0</v>
      </c>
      <c r="AB1304" s="228" t="str">
        <f t="shared" si="187"/>
        <v/>
      </c>
    </row>
    <row r="1305" spans="1:28" s="227" customFormat="1" ht="20.25">
      <c r="A1305" s="181"/>
      <c r="B1305" s="182"/>
      <c r="C1305" s="186"/>
      <c r="D1305" s="230"/>
      <c r="E1305" s="182"/>
      <c r="F1305" s="182"/>
      <c r="G1305" s="182"/>
      <c r="H1305" s="183"/>
      <c r="I1305" s="184"/>
      <c r="J1305" s="184"/>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si="186"/>
        <v>0</v>
      </c>
      <c r="AB1305" s="228" t="str">
        <f t="shared" si="187"/>
        <v/>
      </c>
    </row>
    <row r="1306" spans="1:28" s="227" customFormat="1" ht="20.25">
      <c r="A1306" s="181"/>
      <c r="B1306" s="182"/>
      <c r="C1306" s="186"/>
      <c r="D1306" s="230"/>
      <c r="E1306" s="182"/>
      <c r="F1306" s="182"/>
      <c r="G1306" s="182"/>
      <c r="H1306" s="183"/>
      <c r="I1306" s="184"/>
      <c r="J1306" s="184"/>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si="186"/>
        <v>0</v>
      </c>
      <c r="AB1306" s="228" t="str">
        <f t="shared" si="187"/>
        <v/>
      </c>
    </row>
    <row r="1307" spans="1:28" s="227" customFormat="1" ht="20.25">
      <c r="A1307" s="181"/>
      <c r="B1307" s="182"/>
      <c r="C1307" s="186"/>
      <c r="D1307" s="230"/>
      <c r="E1307" s="182"/>
      <c r="F1307" s="182"/>
      <c r="G1307" s="182"/>
      <c r="H1307" s="183"/>
      <c r="I1307" s="184"/>
      <c r="J1307" s="184"/>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si="186"/>
        <v>0</v>
      </c>
      <c r="AB1307" s="228" t="str">
        <f t="shared" si="187"/>
        <v/>
      </c>
    </row>
    <row r="1308" spans="1:28" s="227" customFormat="1" ht="20.25">
      <c r="A1308" s="181"/>
      <c r="B1308" s="182"/>
      <c r="C1308" s="186"/>
      <c r="D1308" s="230"/>
      <c r="E1308" s="182"/>
      <c r="F1308" s="182"/>
      <c r="G1308" s="182"/>
      <c r="H1308" s="183"/>
      <c r="I1308" s="184"/>
      <c r="J1308" s="184"/>
      <c r="K1308" s="224"/>
      <c r="L1308" s="224"/>
      <c r="M1308" s="224"/>
      <c r="N1308" s="224"/>
      <c r="O1308" s="224"/>
      <c r="P1308" s="185"/>
      <c r="Q1308" s="225"/>
      <c r="R1308" s="182" t="str">
        <f ca="1">IF(ISERROR($V1308),"",OFFSET('Smelter Look-up'!$C$4,$V1308-4,0)&amp;"")</f>
        <v/>
      </c>
      <c r="S1308" s="181" t="str">
        <f t="shared" ref="S1308:S1338" ca="1" si="188">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si="189">IF(AND(C1308="Smelter not listed",OR(LEN(D1308)=0,LEN(E1308)=0)),1,0)</f>
        <v>0</v>
      </c>
      <c r="AB1308" s="228" t="str">
        <f t="shared" ref="AB1308:AB1338" si="190">B1308&amp;C1308</f>
        <v/>
      </c>
    </row>
    <row r="1309" spans="1:28" s="227" customFormat="1" ht="20.25">
      <c r="A1309" s="181"/>
      <c r="B1309" s="182"/>
      <c r="C1309" s="186"/>
      <c r="D1309" s="230"/>
      <c r="E1309" s="182"/>
      <c r="F1309" s="182"/>
      <c r="G1309" s="182"/>
      <c r="H1309" s="183"/>
      <c r="I1309" s="184"/>
      <c r="J1309" s="184"/>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si="189"/>
        <v>0</v>
      </c>
      <c r="AB1309" s="228" t="str">
        <f t="shared" si="190"/>
        <v/>
      </c>
    </row>
    <row r="1310" spans="1:28" s="227" customFormat="1" ht="20.25">
      <c r="A1310" s="181"/>
      <c r="B1310" s="182"/>
      <c r="C1310" s="186"/>
      <c r="D1310" s="230"/>
      <c r="E1310" s="182"/>
      <c r="F1310" s="182"/>
      <c r="G1310" s="182"/>
      <c r="H1310" s="183"/>
      <c r="I1310" s="184"/>
      <c r="J1310" s="184"/>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si="189"/>
        <v>0</v>
      </c>
      <c r="AB1310" s="228" t="str">
        <f t="shared" si="190"/>
        <v/>
      </c>
    </row>
    <row r="1311" spans="1:28" s="227" customFormat="1" ht="20.25">
      <c r="A1311" s="181"/>
      <c r="B1311" s="182"/>
      <c r="C1311" s="186"/>
      <c r="D1311" s="230"/>
      <c r="E1311" s="182"/>
      <c r="F1311" s="182"/>
      <c r="G1311" s="182"/>
      <c r="H1311" s="183"/>
      <c r="I1311" s="184"/>
      <c r="J1311" s="184"/>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si="189"/>
        <v>0</v>
      </c>
      <c r="AB1311" s="228" t="str">
        <f t="shared" si="190"/>
        <v/>
      </c>
    </row>
    <row r="1312" spans="1:28" s="227" customFormat="1" ht="20.25">
      <c r="A1312" s="181"/>
      <c r="B1312" s="182"/>
      <c r="C1312" s="186"/>
      <c r="D1312" s="230"/>
      <c r="E1312" s="182"/>
      <c r="F1312" s="182"/>
      <c r="G1312" s="182"/>
      <c r="H1312" s="183"/>
      <c r="I1312" s="184"/>
      <c r="J1312" s="184"/>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si="189"/>
        <v>0</v>
      </c>
      <c r="AB1312" s="228" t="str">
        <f t="shared" si="190"/>
        <v/>
      </c>
    </row>
    <row r="1313" spans="1:28" s="227" customFormat="1" ht="20.25">
      <c r="A1313" s="181"/>
      <c r="B1313" s="182"/>
      <c r="C1313" s="186"/>
      <c r="D1313" s="230"/>
      <c r="E1313" s="182"/>
      <c r="F1313" s="182"/>
      <c r="G1313" s="182"/>
      <c r="H1313" s="183"/>
      <c r="I1313" s="184"/>
      <c r="J1313" s="184"/>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si="189"/>
        <v>0</v>
      </c>
      <c r="AB1313" s="228" t="str">
        <f t="shared" si="190"/>
        <v/>
      </c>
    </row>
    <row r="1314" spans="1:28" s="227" customFormat="1" ht="20.25">
      <c r="A1314" s="181"/>
      <c r="B1314" s="182"/>
      <c r="C1314" s="186"/>
      <c r="D1314" s="230"/>
      <c r="E1314" s="182"/>
      <c r="F1314" s="182"/>
      <c r="G1314" s="182"/>
      <c r="H1314" s="183"/>
      <c r="I1314" s="184"/>
      <c r="J1314" s="184"/>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si="189"/>
        <v>0</v>
      </c>
      <c r="AB1314" s="228" t="str">
        <f t="shared" si="190"/>
        <v/>
      </c>
    </row>
    <row r="1315" spans="1:28" s="227" customFormat="1" ht="20.25">
      <c r="A1315" s="181"/>
      <c r="B1315" s="182"/>
      <c r="C1315" s="186"/>
      <c r="D1315" s="230"/>
      <c r="E1315" s="182"/>
      <c r="F1315" s="182"/>
      <c r="G1315" s="182"/>
      <c r="H1315" s="183"/>
      <c r="I1315" s="184"/>
      <c r="J1315" s="184"/>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si="189"/>
        <v>0</v>
      </c>
      <c r="AB1315" s="228" t="str">
        <f t="shared" si="190"/>
        <v/>
      </c>
    </row>
    <row r="1316" spans="1:28" s="227" customFormat="1" ht="20.25">
      <c r="A1316" s="181"/>
      <c r="B1316" s="182"/>
      <c r="C1316" s="186"/>
      <c r="D1316" s="230"/>
      <c r="E1316" s="182"/>
      <c r="F1316" s="182"/>
      <c r="G1316" s="182"/>
      <c r="H1316" s="183"/>
      <c r="I1316" s="184"/>
      <c r="J1316" s="184"/>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si="189"/>
        <v>0</v>
      </c>
      <c r="AB1316" s="228" t="str">
        <f t="shared" si="190"/>
        <v/>
      </c>
    </row>
    <row r="1317" spans="1:28" s="227" customFormat="1" ht="20.25">
      <c r="A1317" s="181"/>
      <c r="B1317" s="182"/>
      <c r="C1317" s="186"/>
      <c r="D1317" s="230"/>
      <c r="E1317" s="182"/>
      <c r="F1317" s="182"/>
      <c r="G1317" s="182"/>
      <c r="H1317" s="183"/>
      <c r="I1317" s="184"/>
      <c r="J1317" s="184"/>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si="189"/>
        <v>0</v>
      </c>
      <c r="AB1317" s="228" t="str">
        <f t="shared" si="190"/>
        <v/>
      </c>
    </row>
    <row r="1318" spans="1:28" s="227" customFormat="1" ht="20.25">
      <c r="A1318" s="181"/>
      <c r="B1318" s="182"/>
      <c r="C1318" s="186"/>
      <c r="D1318" s="230"/>
      <c r="E1318" s="182"/>
      <c r="F1318" s="182"/>
      <c r="G1318" s="182"/>
      <c r="H1318" s="183"/>
      <c r="I1318" s="184"/>
      <c r="J1318" s="184"/>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si="189"/>
        <v>0</v>
      </c>
      <c r="AB1318" s="228" t="str">
        <f t="shared" si="190"/>
        <v/>
      </c>
    </row>
    <row r="1319" spans="1:28" s="227" customFormat="1" ht="20.25">
      <c r="A1319" s="181"/>
      <c r="B1319" s="182"/>
      <c r="C1319" s="186"/>
      <c r="D1319" s="230"/>
      <c r="E1319" s="182"/>
      <c r="F1319" s="182"/>
      <c r="G1319" s="182"/>
      <c r="H1319" s="183"/>
      <c r="I1319" s="184"/>
      <c r="J1319" s="184"/>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si="189"/>
        <v>0</v>
      </c>
      <c r="AB1319" s="228" t="str">
        <f t="shared" si="190"/>
        <v/>
      </c>
    </row>
    <row r="1320" spans="1:28" s="227" customFormat="1" ht="20.25">
      <c r="A1320" s="181"/>
      <c r="B1320" s="182"/>
      <c r="C1320" s="186"/>
      <c r="D1320" s="230"/>
      <c r="E1320" s="182"/>
      <c r="F1320" s="182"/>
      <c r="G1320" s="182"/>
      <c r="H1320" s="183"/>
      <c r="I1320" s="184"/>
      <c r="J1320" s="184"/>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si="189"/>
        <v>0</v>
      </c>
      <c r="AB1320" s="228" t="str">
        <f t="shared" si="190"/>
        <v/>
      </c>
    </row>
    <row r="1321" spans="1:28" s="227" customFormat="1" ht="20.25">
      <c r="A1321" s="181"/>
      <c r="B1321" s="182"/>
      <c r="C1321" s="186"/>
      <c r="D1321" s="230"/>
      <c r="E1321" s="182"/>
      <c r="F1321" s="182"/>
      <c r="G1321" s="182"/>
      <c r="H1321" s="183"/>
      <c r="I1321" s="184"/>
      <c r="J1321" s="184"/>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si="189"/>
        <v>0</v>
      </c>
      <c r="AB1321" s="228" t="str">
        <f t="shared" si="190"/>
        <v/>
      </c>
    </row>
    <row r="1322" spans="1:28" s="227" customFormat="1" ht="20.25">
      <c r="A1322" s="181"/>
      <c r="B1322" s="182"/>
      <c r="C1322" s="186"/>
      <c r="D1322" s="230"/>
      <c r="E1322" s="182"/>
      <c r="F1322" s="182"/>
      <c r="G1322" s="182"/>
      <c r="H1322" s="183"/>
      <c r="I1322" s="184"/>
      <c r="J1322" s="184"/>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si="189"/>
        <v>0</v>
      </c>
      <c r="AB1322" s="228" t="str">
        <f t="shared" si="190"/>
        <v/>
      </c>
    </row>
    <row r="1323" spans="1:28" s="227" customFormat="1" ht="20.25">
      <c r="A1323" s="181"/>
      <c r="B1323" s="182"/>
      <c r="C1323" s="186"/>
      <c r="D1323" s="230"/>
      <c r="E1323" s="182"/>
      <c r="F1323" s="182"/>
      <c r="G1323" s="182"/>
      <c r="H1323" s="183"/>
      <c r="I1323" s="184"/>
      <c r="J1323" s="184"/>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si="189"/>
        <v>0</v>
      </c>
      <c r="AB1323" s="228" t="str">
        <f t="shared" si="190"/>
        <v/>
      </c>
    </row>
    <row r="1324" spans="1:28" s="227" customFormat="1" ht="20.25">
      <c r="A1324" s="181"/>
      <c r="B1324" s="182"/>
      <c r="C1324" s="186"/>
      <c r="D1324" s="230"/>
      <c r="E1324" s="182"/>
      <c r="F1324" s="182"/>
      <c r="G1324" s="182"/>
      <c r="H1324" s="183"/>
      <c r="I1324" s="184"/>
      <c r="J1324" s="184"/>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si="189"/>
        <v>0</v>
      </c>
      <c r="AB1324" s="228" t="str">
        <f t="shared" si="190"/>
        <v/>
      </c>
    </row>
    <row r="1325" spans="1:28" s="227" customFormat="1" ht="20.25">
      <c r="A1325" s="181"/>
      <c r="B1325" s="182"/>
      <c r="C1325" s="186"/>
      <c r="D1325" s="230"/>
      <c r="E1325" s="182"/>
      <c r="F1325" s="182"/>
      <c r="G1325" s="182"/>
      <c r="H1325" s="183"/>
      <c r="I1325" s="184"/>
      <c r="J1325" s="184"/>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si="189"/>
        <v>0</v>
      </c>
      <c r="AB1325" s="228" t="str">
        <f t="shared" si="190"/>
        <v/>
      </c>
    </row>
    <row r="1326" spans="1:28" s="227" customFormat="1" ht="20.25">
      <c r="A1326" s="181"/>
      <c r="B1326" s="182"/>
      <c r="C1326" s="186"/>
      <c r="D1326" s="230"/>
      <c r="E1326" s="182"/>
      <c r="F1326" s="182"/>
      <c r="G1326" s="182"/>
      <c r="H1326" s="183"/>
      <c r="I1326" s="184"/>
      <c r="J1326" s="184"/>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si="189"/>
        <v>0</v>
      </c>
      <c r="AB1326" s="228" t="str">
        <f t="shared" si="190"/>
        <v/>
      </c>
    </row>
    <row r="1327" spans="1:28" s="227" customFormat="1" ht="20.25">
      <c r="A1327" s="181"/>
      <c r="B1327" s="182"/>
      <c r="C1327" s="186"/>
      <c r="D1327" s="230"/>
      <c r="E1327" s="182"/>
      <c r="F1327" s="182"/>
      <c r="G1327" s="182"/>
      <c r="H1327" s="183"/>
      <c r="I1327" s="184"/>
      <c r="J1327" s="184"/>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si="189"/>
        <v>0</v>
      </c>
      <c r="AB1327" s="228" t="str">
        <f t="shared" si="190"/>
        <v/>
      </c>
    </row>
    <row r="1328" spans="1:28" s="227" customFormat="1" ht="20.25">
      <c r="A1328" s="181"/>
      <c r="B1328" s="182"/>
      <c r="C1328" s="186"/>
      <c r="D1328" s="230"/>
      <c r="E1328" s="182"/>
      <c r="F1328" s="182"/>
      <c r="G1328" s="182"/>
      <c r="H1328" s="183"/>
      <c r="I1328" s="184"/>
      <c r="J1328" s="184"/>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si="189"/>
        <v>0</v>
      </c>
      <c r="AB1328" s="228" t="str">
        <f t="shared" si="190"/>
        <v/>
      </c>
    </row>
    <row r="1329" spans="1:28" s="227" customFormat="1" ht="20.25">
      <c r="A1329" s="181"/>
      <c r="B1329" s="182"/>
      <c r="C1329" s="186"/>
      <c r="D1329" s="230"/>
      <c r="E1329" s="182"/>
      <c r="F1329" s="182"/>
      <c r="G1329" s="182"/>
      <c r="H1329" s="183"/>
      <c r="I1329" s="184"/>
      <c r="J1329" s="184"/>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si="189"/>
        <v>0</v>
      </c>
      <c r="AB1329" s="228" t="str">
        <f t="shared" si="190"/>
        <v/>
      </c>
    </row>
    <row r="1330" spans="1:28" s="227" customFormat="1" ht="20.25">
      <c r="A1330" s="181"/>
      <c r="B1330" s="182"/>
      <c r="C1330" s="186"/>
      <c r="D1330" s="230"/>
      <c r="E1330" s="182"/>
      <c r="F1330" s="182"/>
      <c r="G1330" s="182"/>
      <c r="H1330" s="183"/>
      <c r="I1330" s="184"/>
      <c r="J1330" s="184"/>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si="189"/>
        <v>0</v>
      </c>
      <c r="AB1330" s="228" t="str">
        <f t="shared" si="190"/>
        <v/>
      </c>
    </row>
    <row r="1331" spans="1:28" s="227" customFormat="1" ht="20.25">
      <c r="A1331" s="181"/>
      <c r="B1331" s="182"/>
      <c r="C1331" s="186"/>
      <c r="D1331" s="230"/>
      <c r="E1331" s="182"/>
      <c r="F1331" s="182"/>
      <c r="G1331" s="182"/>
      <c r="H1331" s="183"/>
      <c r="I1331" s="184"/>
      <c r="J1331" s="184"/>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si="189"/>
        <v>0</v>
      </c>
      <c r="AB1331" s="228" t="str">
        <f t="shared" si="190"/>
        <v/>
      </c>
    </row>
    <row r="1332" spans="1:28" s="227" customFormat="1" ht="20.25">
      <c r="A1332" s="181"/>
      <c r="B1332" s="182"/>
      <c r="C1332" s="186"/>
      <c r="D1332" s="230"/>
      <c r="E1332" s="182"/>
      <c r="F1332" s="182"/>
      <c r="G1332" s="182"/>
      <c r="H1332" s="183"/>
      <c r="I1332" s="184"/>
      <c r="J1332" s="184"/>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si="189"/>
        <v>0</v>
      </c>
      <c r="AB1332" s="228" t="str">
        <f t="shared" si="190"/>
        <v/>
      </c>
    </row>
    <row r="1333" spans="1:28" s="227" customFormat="1" ht="20.25">
      <c r="A1333" s="181"/>
      <c r="B1333" s="182"/>
      <c r="C1333" s="186"/>
      <c r="D1333" s="230"/>
      <c r="E1333" s="182"/>
      <c r="F1333" s="182"/>
      <c r="G1333" s="182"/>
      <c r="H1333" s="183"/>
      <c r="I1333" s="184"/>
      <c r="J1333" s="184"/>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si="189"/>
        <v>0</v>
      </c>
      <c r="AB1333" s="228" t="str">
        <f t="shared" si="190"/>
        <v/>
      </c>
    </row>
    <row r="1334" spans="1:28" s="227" customFormat="1" ht="20.25">
      <c r="A1334" s="181"/>
      <c r="B1334" s="182"/>
      <c r="C1334" s="186"/>
      <c r="D1334" s="230"/>
      <c r="E1334" s="182"/>
      <c r="F1334" s="182"/>
      <c r="G1334" s="182"/>
      <c r="H1334" s="183"/>
      <c r="I1334" s="184"/>
      <c r="J1334" s="184"/>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si="189"/>
        <v>0</v>
      </c>
      <c r="AB1334" s="228" t="str">
        <f t="shared" si="190"/>
        <v/>
      </c>
    </row>
    <row r="1335" spans="1:28" s="227" customFormat="1" ht="20.25">
      <c r="A1335" s="181"/>
      <c r="B1335" s="182"/>
      <c r="C1335" s="186"/>
      <c r="D1335" s="230"/>
      <c r="E1335" s="182"/>
      <c r="F1335" s="182"/>
      <c r="G1335" s="182"/>
      <c r="H1335" s="183"/>
      <c r="I1335" s="184"/>
      <c r="J1335" s="184"/>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si="189"/>
        <v>0</v>
      </c>
      <c r="AB1335" s="228" t="str">
        <f t="shared" si="190"/>
        <v/>
      </c>
    </row>
    <row r="1336" spans="1:28" s="227" customFormat="1" ht="20.25">
      <c r="A1336" s="181"/>
      <c r="B1336" s="182"/>
      <c r="C1336" s="186"/>
      <c r="D1336" s="230"/>
      <c r="E1336" s="182"/>
      <c r="F1336" s="182"/>
      <c r="G1336" s="182"/>
      <c r="H1336" s="183"/>
      <c r="I1336" s="184"/>
      <c r="J1336" s="184"/>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si="189"/>
        <v>0</v>
      </c>
      <c r="AB1336" s="228" t="str">
        <f t="shared" si="190"/>
        <v/>
      </c>
    </row>
    <row r="1337" spans="1:28" s="227" customFormat="1" ht="20.25">
      <c r="A1337" s="181"/>
      <c r="B1337" s="182"/>
      <c r="C1337" s="186"/>
      <c r="D1337" s="230"/>
      <c r="E1337" s="182"/>
      <c r="F1337" s="182"/>
      <c r="G1337" s="182"/>
      <c r="H1337" s="183"/>
      <c r="I1337" s="184"/>
      <c r="J1337" s="184"/>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si="189"/>
        <v>0</v>
      </c>
      <c r="AB1337" s="228" t="str">
        <f t="shared" si="190"/>
        <v/>
      </c>
    </row>
    <row r="1338" spans="1:28" s="227" customFormat="1" ht="20.25">
      <c r="A1338" s="181"/>
      <c r="B1338" s="182"/>
      <c r="C1338" s="186"/>
      <c r="D1338" s="230"/>
      <c r="E1338" s="182"/>
      <c r="F1338" s="182"/>
      <c r="G1338" s="182"/>
      <c r="H1338" s="183"/>
      <c r="I1338" s="184"/>
      <c r="J1338" s="184"/>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si="189"/>
        <v>0</v>
      </c>
      <c r="AB1338" s="228" t="str">
        <f t="shared" si="190"/>
        <v/>
      </c>
    </row>
    <row r="1339" spans="1:28" s="227" customFormat="1" ht="20.25">
      <c r="A1339" s="181"/>
      <c r="B1339" s="182"/>
      <c r="C1339" s="186"/>
      <c r="D1339" s="230"/>
      <c r="E1339" s="182"/>
      <c r="F1339" s="182"/>
      <c r="G1339" s="182"/>
      <c r="H1339" s="183"/>
      <c r="I1339" s="184"/>
      <c r="J1339" s="184"/>
      <c r="K1339" s="224"/>
      <c r="L1339" s="224"/>
      <c r="M1339" s="224"/>
      <c r="N1339" s="224"/>
      <c r="O1339" s="224"/>
      <c r="P1339" s="185"/>
      <c r="Q1339" s="225"/>
      <c r="R1339" s="182" t="str">
        <f ca="1">IF(ISERROR($V1339),"",OFFSET('Smelter Look-up'!$C$4,$V1339-4,0)&amp;"")</f>
        <v/>
      </c>
      <c r="S1339" s="181" t="str">
        <f t="shared" ref="S1339"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si="192">IF(AND(C1339="Smelter not listed",OR(LEN(D1339)=0,LEN(E1339)=0)),1,0)</f>
        <v>0</v>
      </c>
      <c r="AB1339" s="228" t="str">
        <f t="shared" ref="AB1339" si="193">B1339&amp;C1339</f>
        <v/>
      </c>
    </row>
    <row r="1340" spans="1:28" s="227" customFormat="1" ht="20.25">
      <c r="A1340" s="181"/>
      <c r="B1340" s="182"/>
      <c r="C1340" s="186"/>
      <c r="D1340" s="230"/>
      <c r="E1340" s="182"/>
      <c r="F1340" s="182"/>
      <c r="G1340" s="182"/>
      <c r="H1340" s="183"/>
      <c r="I1340" s="184"/>
      <c r="J1340" s="184"/>
      <c r="K1340" s="224"/>
      <c r="L1340" s="224"/>
      <c r="M1340" s="224"/>
      <c r="N1340" s="224"/>
      <c r="O1340" s="224"/>
      <c r="P1340" s="185"/>
      <c r="Q1340" s="225"/>
      <c r="R1340" s="182" t="str">
        <f ca="1">IF(ISERROR($V1340),"",OFFSET('Smelter Look-up'!$C$4,$V1340-4,0)&amp;"")</f>
        <v/>
      </c>
      <c r="S1340" s="181" t="str">
        <f t="shared" ref="S1340:S1371" ca="1" si="194">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si="195">IF(AND(C1340="Smelter not listed",OR(LEN(D1340)=0,LEN(E1340)=0)),1,0)</f>
        <v>0</v>
      </c>
      <c r="AB1340" s="228" t="str">
        <f t="shared" ref="AB1340:AB1371" si="196">B1340&amp;C1340</f>
        <v/>
      </c>
    </row>
    <row r="1341" spans="1:28" s="227" customFormat="1" ht="20.25">
      <c r="A1341" s="181"/>
      <c r="B1341" s="182"/>
      <c r="C1341" s="186"/>
      <c r="D1341" s="230"/>
      <c r="E1341" s="182"/>
      <c r="F1341" s="182"/>
      <c r="G1341" s="182"/>
      <c r="H1341" s="183"/>
      <c r="I1341" s="184"/>
      <c r="J1341" s="184"/>
      <c r="K1341" s="224"/>
      <c r="L1341" s="224"/>
      <c r="M1341" s="224"/>
      <c r="N1341" s="224"/>
      <c r="O1341" s="224"/>
      <c r="P1341" s="185"/>
      <c r="Q1341" s="225"/>
      <c r="R1341" s="182" t="str">
        <f ca="1">IF(ISERROR($V1341),"",OFFSET('Smelter Look-up'!$C$4,$V1341-4,0)&amp;"")</f>
        <v/>
      </c>
      <c r="S1341" s="181" t="str">
        <f t="shared" ca="1" si="19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si="195"/>
        <v>0</v>
      </c>
      <c r="AB1341" s="228" t="str">
        <f t="shared" si="196"/>
        <v/>
      </c>
    </row>
    <row r="1342" spans="1:28" s="227" customFormat="1" ht="20.25">
      <c r="A1342" s="181"/>
      <c r="B1342" s="182"/>
      <c r="C1342" s="186"/>
      <c r="D1342" s="230"/>
      <c r="E1342" s="182"/>
      <c r="F1342" s="182"/>
      <c r="G1342" s="182"/>
      <c r="H1342" s="183"/>
      <c r="I1342" s="184"/>
      <c r="J1342" s="184"/>
      <c r="K1342" s="224"/>
      <c r="L1342" s="224"/>
      <c r="M1342" s="224"/>
      <c r="N1342" s="224"/>
      <c r="O1342" s="224"/>
      <c r="P1342" s="185"/>
      <c r="Q1342" s="225"/>
      <c r="R1342" s="182" t="str">
        <f ca="1">IF(ISERROR($V1342),"",OFFSET('Smelter Look-up'!$C$4,$V1342-4,0)&amp;"")</f>
        <v/>
      </c>
      <c r="S1342" s="181" t="str">
        <f t="shared" ca="1" si="19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si="195"/>
        <v>0</v>
      </c>
      <c r="AB1342" s="228" t="str">
        <f t="shared" si="196"/>
        <v/>
      </c>
    </row>
    <row r="1343" spans="1:28" s="227" customFormat="1" ht="20.25">
      <c r="A1343" s="181"/>
      <c r="B1343" s="182"/>
      <c r="C1343" s="186"/>
      <c r="D1343" s="230"/>
      <c r="E1343" s="182"/>
      <c r="F1343" s="182"/>
      <c r="G1343" s="182"/>
      <c r="H1343" s="183"/>
      <c r="I1343" s="184"/>
      <c r="J1343" s="184"/>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si="195"/>
        <v>0</v>
      </c>
      <c r="AB1343" s="228" t="str">
        <f t="shared" si="196"/>
        <v/>
      </c>
    </row>
    <row r="1344" spans="1:28" s="227" customFormat="1" ht="20.25">
      <c r="A1344" s="181"/>
      <c r="B1344" s="182"/>
      <c r="C1344" s="186"/>
      <c r="D1344" s="230"/>
      <c r="E1344" s="182"/>
      <c r="F1344" s="182"/>
      <c r="G1344" s="182"/>
      <c r="H1344" s="183"/>
      <c r="I1344" s="184"/>
      <c r="J1344" s="184"/>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si="195"/>
        <v>0</v>
      </c>
      <c r="AB1344" s="228" t="str">
        <f t="shared" si="196"/>
        <v/>
      </c>
    </row>
    <row r="1345" spans="1:28" s="227" customFormat="1" ht="20.25">
      <c r="A1345" s="181"/>
      <c r="B1345" s="182"/>
      <c r="C1345" s="186"/>
      <c r="D1345" s="230"/>
      <c r="E1345" s="182"/>
      <c r="F1345" s="182"/>
      <c r="G1345" s="182"/>
      <c r="H1345" s="183"/>
      <c r="I1345" s="184"/>
      <c r="J1345" s="184"/>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si="195"/>
        <v>0</v>
      </c>
      <c r="AB1345" s="228" t="str">
        <f t="shared" si="196"/>
        <v/>
      </c>
    </row>
    <row r="1346" spans="1:28" s="227" customFormat="1" ht="20.25">
      <c r="A1346" s="181"/>
      <c r="B1346" s="182"/>
      <c r="C1346" s="186"/>
      <c r="D1346" s="230"/>
      <c r="E1346" s="182"/>
      <c r="F1346" s="182"/>
      <c r="G1346" s="182"/>
      <c r="H1346" s="183"/>
      <c r="I1346" s="184"/>
      <c r="J1346" s="184"/>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si="195"/>
        <v>0</v>
      </c>
      <c r="AB1346" s="228" t="str">
        <f t="shared" si="196"/>
        <v/>
      </c>
    </row>
    <row r="1347" spans="1:28" s="227" customFormat="1" ht="20.25">
      <c r="A1347" s="181"/>
      <c r="B1347" s="182"/>
      <c r="C1347" s="186"/>
      <c r="D1347" s="230"/>
      <c r="E1347" s="182"/>
      <c r="F1347" s="182"/>
      <c r="G1347" s="182"/>
      <c r="H1347" s="183"/>
      <c r="I1347" s="184"/>
      <c r="J1347" s="184"/>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si="195"/>
        <v>0</v>
      </c>
      <c r="AB1347" s="228" t="str">
        <f t="shared" si="196"/>
        <v/>
      </c>
    </row>
    <row r="1348" spans="1:28" s="227" customFormat="1" ht="20.25">
      <c r="A1348" s="181"/>
      <c r="B1348" s="182"/>
      <c r="C1348" s="186"/>
      <c r="D1348" s="230"/>
      <c r="E1348" s="182"/>
      <c r="F1348" s="182"/>
      <c r="G1348" s="182"/>
      <c r="H1348" s="183"/>
      <c r="I1348" s="184"/>
      <c r="J1348" s="184"/>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si="195"/>
        <v>0</v>
      </c>
      <c r="AB1348" s="228" t="str">
        <f t="shared" si="196"/>
        <v/>
      </c>
    </row>
    <row r="1349" spans="1:28" s="227" customFormat="1" ht="20.25">
      <c r="A1349" s="181"/>
      <c r="B1349" s="182"/>
      <c r="C1349" s="186"/>
      <c r="D1349" s="230"/>
      <c r="E1349" s="182"/>
      <c r="F1349" s="182"/>
      <c r="G1349" s="182"/>
      <c r="H1349" s="183"/>
      <c r="I1349" s="184"/>
      <c r="J1349" s="184"/>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si="195"/>
        <v>0</v>
      </c>
      <c r="AB1349" s="228" t="str">
        <f t="shared" si="196"/>
        <v/>
      </c>
    </row>
    <row r="1350" spans="1:28" s="227" customFormat="1" ht="20.25">
      <c r="A1350" s="181"/>
      <c r="B1350" s="182"/>
      <c r="C1350" s="186"/>
      <c r="D1350" s="230"/>
      <c r="E1350" s="182"/>
      <c r="F1350" s="182"/>
      <c r="G1350" s="182"/>
      <c r="H1350" s="183"/>
      <c r="I1350" s="184"/>
      <c r="J1350" s="184"/>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si="195"/>
        <v>0</v>
      </c>
      <c r="AB1350" s="228" t="str">
        <f t="shared" si="196"/>
        <v/>
      </c>
    </row>
    <row r="1351" spans="1:28" s="227" customFormat="1" ht="20.25">
      <c r="A1351" s="181"/>
      <c r="B1351" s="182"/>
      <c r="C1351" s="186"/>
      <c r="D1351" s="230"/>
      <c r="E1351" s="182"/>
      <c r="F1351" s="182"/>
      <c r="G1351" s="182"/>
      <c r="H1351" s="183"/>
      <c r="I1351" s="184"/>
      <c r="J1351" s="184"/>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si="195"/>
        <v>0</v>
      </c>
      <c r="AB1351" s="228" t="str">
        <f t="shared" si="196"/>
        <v/>
      </c>
    </row>
    <row r="1352" spans="1:28" s="227" customFormat="1" ht="20.25">
      <c r="A1352" s="181"/>
      <c r="B1352" s="182"/>
      <c r="C1352" s="186"/>
      <c r="D1352" s="230"/>
      <c r="E1352" s="182"/>
      <c r="F1352" s="182"/>
      <c r="G1352" s="182"/>
      <c r="H1352" s="183"/>
      <c r="I1352" s="184"/>
      <c r="J1352" s="184"/>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si="195"/>
        <v>0</v>
      </c>
      <c r="AB1352" s="228" t="str">
        <f t="shared" si="196"/>
        <v/>
      </c>
    </row>
    <row r="1353" spans="1:28" s="227" customFormat="1" ht="20.25">
      <c r="A1353" s="181"/>
      <c r="B1353" s="182"/>
      <c r="C1353" s="186"/>
      <c r="D1353" s="230"/>
      <c r="E1353" s="182"/>
      <c r="F1353" s="182"/>
      <c r="G1353" s="182"/>
      <c r="H1353" s="183"/>
      <c r="I1353" s="184"/>
      <c r="J1353" s="184"/>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si="195"/>
        <v>0</v>
      </c>
      <c r="AB1353" s="228" t="str">
        <f t="shared" si="196"/>
        <v/>
      </c>
    </row>
    <row r="1354" spans="1:28" s="227" customFormat="1" ht="20.25">
      <c r="A1354" s="181"/>
      <c r="B1354" s="182"/>
      <c r="C1354" s="186"/>
      <c r="D1354" s="230"/>
      <c r="E1354" s="182"/>
      <c r="F1354" s="182"/>
      <c r="G1354" s="182"/>
      <c r="H1354" s="183"/>
      <c r="I1354" s="184"/>
      <c r="J1354" s="184"/>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si="195"/>
        <v>0</v>
      </c>
      <c r="AB1354" s="228" t="str">
        <f t="shared" si="196"/>
        <v/>
      </c>
    </row>
    <row r="1355" spans="1:28" s="227" customFormat="1" ht="20.25">
      <c r="A1355" s="181"/>
      <c r="B1355" s="182"/>
      <c r="C1355" s="186"/>
      <c r="D1355" s="230"/>
      <c r="E1355" s="182"/>
      <c r="F1355" s="182"/>
      <c r="G1355" s="182"/>
      <c r="H1355" s="183"/>
      <c r="I1355" s="184"/>
      <c r="J1355" s="184"/>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si="195"/>
        <v>0</v>
      </c>
      <c r="AB1355" s="228" t="str">
        <f t="shared" si="196"/>
        <v/>
      </c>
    </row>
    <row r="1356" spans="1:28" s="227" customFormat="1" ht="20.25">
      <c r="A1356" s="181"/>
      <c r="B1356" s="182"/>
      <c r="C1356" s="186"/>
      <c r="D1356" s="230"/>
      <c r="E1356" s="182"/>
      <c r="F1356" s="182"/>
      <c r="G1356" s="182"/>
      <c r="H1356" s="183"/>
      <c r="I1356" s="184"/>
      <c r="J1356" s="184"/>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si="195"/>
        <v>0</v>
      </c>
      <c r="AB1356" s="228" t="str">
        <f t="shared" si="196"/>
        <v/>
      </c>
    </row>
    <row r="1357" spans="1:28" s="227" customFormat="1" ht="20.25">
      <c r="A1357" s="181"/>
      <c r="B1357" s="182"/>
      <c r="C1357" s="186"/>
      <c r="D1357" s="230"/>
      <c r="E1357" s="182"/>
      <c r="F1357" s="182"/>
      <c r="G1357" s="182"/>
      <c r="H1357" s="183"/>
      <c r="I1357" s="184"/>
      <c r="J1357" s="184"/>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si="195"/>
        <v>0</v>
      </c>
      <c r="AB1357" s="228" t="str">
        <f t="shared" si="196"/>
        <v/>
      </c>
    </row>
    <row r="1358" spans="1:28" s="227" customFormat="1" ht="20.25">
      <c r="A1358" s="181"/>
      <c r="B1358" s="182"/>
      <c r="C1358" s="186"/>
      <c r="D1358" s="230"/>
      <c r="E1358" s="182"/>
      <c r="F1358" s="182"/>
      <c r="G1358" s="182"/>
      <c r="H1358" s="183"/>
      <c r="I1358" s="184"/>
      <c r="J1358" s="184"/>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si="195"/>
        <v>0</v>
      </c>
      <c r="AB1358" s="228" t="str">
        <f t="shared" si="196"/>
        <v/>
      </c>
    </row>
    <row r="1359" spans="1:28" s="227" customFormat="1" ht="20.25">
      <c r="A1359" s="181"/>
      <c r="B1359" s="182"/>
      <c r="C1359" s="186"/>
      <c r="D1359" s="230"/>
      <c r="E1359" s="182"/>
      <c r="F1359" s="182"/>
      <c r="G1359" s="182"/>
      <c r="H1359" s="183"/>
      <c r="I1359" s="184"/>
      <c r="J1359" s="184"/>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si="195"/>
        <v>0</v>
      </c>
      <c r="AB1359" s="228" t="str">
        <f t="shared" si="196"/>
        <v/>
      </c>
    </row>
    <row r="1360" spans="1:28" s="227" customFormat="1" ht="20.25">
      <c r="A1360" s="181"/>
      <c r="B1360" s="182"/>
      <c r="C1360" s="186"/>
      <c r="D1360" s="230"/>
      <c r="E1360" s="182"/>
      <c r="F1360" s="182"/>
      <c r="G1360" s="182"/>
      <c r="H1360" s="183"/>
      <c r="I1360" s="184"/>
      <c r="J1360" s="184"/>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si="195"/>
        <v>0</v>
      </c>
      <c r="AB1360" s="228" t="str">
        <f t="shared" si="196"/>
        <v/>
      </c>
    </row>
    <row r="1361" spans="1:28" s="227" customFormat="1" ht="20.25">
      <c r="A1361" s="181"/>
      <c r="B1361" s="182"/>
      <c r="C1361" s="186"/>
      <c r="D1361" s="230"/>
      <c r="E1361" s="182"/>
      <c r="F1361" s="182"/>
      <c r="G1361" s="182"/>
      <c r="H1361" s="183"/>
      <c r="I1361" s="184"/>
      <c r="J1361" s="184"/>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7">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8">IF(AND(C1372="Smelter not listed",OR(LEN(D1372)=0,LEN(E1372)=0)),1,0)</f>
        <v>0</v>
      </c>
      <c r="AB1372" s="228" t="str">
        <f t="shared" ref="AB1372:AB1402" si="199">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1">IF(AND(C1403="Smelter not listed",OR(LEN(D1403)=0,LEN(E1403)=0)),1,0)</f>
        <v>0</v>
      </c>
      <c r="AB1403" s="228" t="str">
        <f t="shared" ref="AB1403"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3">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4">IF(AND(C1404="Smelter not listed",OR(LEN(D1404)=0,LEN(E1404)=0)),1,0)</f>
        <v>0</v>
      </c>
      <c r="AB1404" s="228" t="str">
        <f t="shared" ref="AB1404:AB1435" si="205">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6">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7">IF(AND(C1436="Smelter not listed",OR(LEN(D1436)=0,LEN(E1436)=0)),1,0)</f>
        <v>0</v>
      </c>
      <c r="AB1436" s="228" t="str">
        <f t="shared" ref="AB1436:AB1466" si="208">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10">IF(AND(C1467="Smelter not listed",OR(LEN(D1467)=0,LEN(E1467)=0)),1,0)</f>
        <v>0</v>
      </c>
      <c r="AB1467" s="228" t="str">
        <f t="shared" ref="AB1467"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2">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3">IF(AND(C1468="Smelter not listed",OR(LEN(D1468)=0,LEN(E1468)=0)),1,0)</f>
        <v>0</v>
      </c>
      <c r="AB1468" s="228" t="str">
        <f t="shared" ref="AB1468:AB1499" si="214">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5">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6">IF(AND(C1500="Smelter not listed",OR(LEN(D1500)=0,LEN(E1500)=0)),1,0)</f>
        <v>0</v>
      </c>
      <c r="AB1500" s="228" t="str">
        <f t="shared" ref="AB1500:AB1530" si="217">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9">IF(AND(C1531="Smelter not listed",OR(LEN(D1531)=0,LEN(E1531)=0)),1,0)</f>
        <v>0</v>
      </c>
      <c r="AB1531" s="228" t="str">
        <f t="shared" ref="AB1531"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1">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2">IF(AND(C1532="Smelter not listed",OR(LEN(D1532)=0,LEN(E1532)=0)),1,0)</f>
        <v>0</v>
      </c>
      <c r="AB1532" s="228" t="str">
        <f t="shared" ref="AB1532:AB1563" si="223">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4">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5">IF(AND(C1564="Smelter not listed",OR(LEN(D1564)=0,LEN(E1564)=0)),1,0)</f>
        <v>0</v>
      </c>
      <c r="AB1564" s="228" t="str">
        <f t="shared" ref="AB1564:AB1594" si="226">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8">IF(AND(C1595="Smelter not listed",OR(LEN(D1595)=0,LEN(E1595)=0)),1,0)</f>
        <v>0</v>
      </c>
      <c r="AB1595" s="228" t="str">
        <f t="shared" ref="AB1595"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3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1">IF(AND(C1596="Smelter not listed",OR(LEN(D1596)=0,LEN(E1596)=0)),1,0)</f>
        <v>0</v>
      </c>
      <c r="AB1596" s="228" t="str">
        <f t="shared" ref="AB1596:AB1627" si="23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4">IF(AND(C1628="Smelter not listed",OR(LEN(D1628)=0,LEN(E1628)=0)),1,0)</f>
        <v>0</v>
      </c>
      <c r="AB1628" s="228" t="str">
        <f t="shared" ref="AB1628:AB1658" si="23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7">IF(AND(C1659="Smelter not listed",OR(LEN(D1659)=0,LEN(E1659)=0)),1,0)</f>
        <v>0</v>
      </c>
      <c r="AB1659" s="228" t="str">
        <f t="shared" ref="AB1659"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9">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40">IF(AND(C1660="Smelter not listed",OR(LEN(D1660)=0,LEN(E1660)=0)),1,0)</f>
        <v>0</v>
      </c>
      <c r="AB1660" s="228" t="str">
        <f t="shared" ref="AB1660:AB1691" si="241">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2">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3">IF(AND(C1692="Smelter not listed",OR(LEN(D1692)=0,LEN(E1692)=0)),1,0)</f>
        <v>0</v>
      </c>
      <c r="AB1692" s="228" t="str">
        <f t="shared" ref="AB1692:AB1722" si="244">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6">IF(AND(C1723="Smelter not listed",OR(LEN(D1723)=0,LEN(E1723)=0)),1,0)</f>
        <v>0</v>
      </c>
      <c r="AB1723" s="228" t="str">
        <f t="shared" ref="AB1723"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8">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9">IF(AND(C1724="Smelter not listed",OR(LEN(D1724)=0,LEN(E1724)=0)),1,0)</f>
        <v>0</v>
      </c>
      <c r="AB1724" s="228" t="str">
        <f t="shared" ref="AB1724:AB1755" si="250">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1">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2">IF(AND(C1756="Smelter not listed",OR(LEN(D1756)=0,LEN(E1756)=0)),1,0)</f>
        <v>0</v>
      </c>
      <c r="AB1756" s="228" t="str">
        <f t="shared" ref="AB1756:AB1786" si="253">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5">IF(AND(C1787="Smelter not listed",OR(LEN(D1787)=0,LEN(E1787)=0)),1,0)</f>
        <v>0</v>
      </c>
      <c r="AB1787" s="228" t="str">
        <f t="shared" ref="AB1787"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7">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8">IF(AND(C1788="Smelter not listed",OR(LEN(D1788)=0,LEN(E1788)=0)),1,0)</f>
        <v>0</v>
      </c>
      <c r="AB1788" s="228" t="str">
        <f t="shared" ref="AB1788:AB1819" si="259">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60">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1">IF(AND(C1820="Smelter not listed",OR(LEN(D1820)=0,LEN(E1820)=0)),1,0)</f>
        <v>0</v>
      </c>
      <c r="AB1820" s="228" t="str">
        <f t="shared" ref="AB1820:AB1850" si="262">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4">IF(AND(C1851="Smelter not listed",OR(LEN(D1851)=0,LEN(E1851)=0)),1,0)</f>
        <v>0</v>
      </c>
      <c r="AB1851" s="228" t="str">
        <f t="shared" ref="AB1851"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6">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7">IF(AND(C1852="Smelter not listed",OR(LEN(D1852)=0,LEN(E1852)=0)),1,0)</f>
        <v>0</v>
      </c>
      <c r="AB1852" s="228" t="str">
        <f t="shared" ref="AB1852:AB1883" si="268">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9">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70">IF(AND(C1884="Smelter not listed",OR(LEN(D1884)=0,LEN(E1884)=0)),1,0)</f>
        <v>0</v>
      </c>
      <c r="AB1884" s="228" t="str">
        <f t="shared" ref="AB1884:AB1914" si="271">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3">IF(AND(C1915="Smelter not listed",OR(LEN(D1915)=0,LEN(E1915)=0)),1,0)</f>
        <v>0</v>
      </c>
      <c r="AB1915" s="228" t="str">
        <f t="shared" ref="AB1915"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5">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6">IF(AND(C1916="Smelter not listed",OR(LEN(D1916)=0,LEN(E1916)=0)),1,0)</f>
        <v>0</v>
      </c>
      <c r="AB1916" s="228" t="str">
        <f t="shared" ref="AB1916:AB1947" si="277">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8">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9">IF(AND(C1948="Smelter not listed",OR(LEN(D1948)=0,LEN(E1948)=0)),1,0)</f>
        <v>0</v>
      </c>
      <c r="AB1948" s="228" t="str">
        <f t="shared" ref="AB1948:AB1978" si="280">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2">IF(AND(C1979="Smelter not listed",OR(LEN(D1979)=0,LEN(E1979)=0)),1,0)</f>
        <v>0</v>
      </c>
      <c r="AB1979" s="228" t="str">
        <f t="shared" ref="AB1979"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4">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5">IF(AND(C1980="Smelter not listed",OR(LEN(D1980)=0,LEN(E1980)=0)),1,0)</f>
        <v>0</v>
      </c>
      <c r="AB1980" s="228" t="str">
        <f t="shared" ref="AB1980:AB2011" si="286">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7">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8">IF(AND(C2012="Smelter not listed",OR(LEN(D2012)=0,LEN(E2012)=0)),1,0)</f>
        <v>0</v>
      </c>
      <c r="AB2012" s="228" t="str">
        <f t="shared" ref="AB2012:AB2042" si="289">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1">IF(AND(C2043="Smelter not listed",OR(LEN(D2043)=0,LEN(E2043)=0)),1,0)</f>
        <v>0</v>
      </c>
      <c r="AB2043" s="228" t="str">
        <f t="shared" ref="AB2043"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3">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4">IF(AND(C2044="Smelter not listed",OR(LEN(D2044)=0,LEN(E2044)=0)),1,0)</f>
        <v>0</v>
      </c>
      <c r="AB2044" s="228" t="str">
        <f t="shared" ref="AB2044:AB2075" si="295">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6">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7">IF(AND(C2076="Smelter not listed",OR(LEN(D2076)=0,LEN(E2076)=0)),1,0)</f>
        <v>0</v>
      </c>
      <c r="AB2076" s="228" t="str">
        <f t="shared" ref="AB2076:AB2106" si="298">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300">IF(AND(C2107="Smelter not listed",OR(LEN(D2107)=0,LEN(E2107)=0)),1,0)</f>
        <v>0</v>
      </c>
      <c r="AB2107" s="228" t="str">
        <f t="shared" ref="AB2107"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2">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3">IF(AND(C2108="Smelter not listed",OR(LEN(D2108)=0,LEN(E2108)=0)),1,0)</f>
        <v>0</v>
      </c>
      <c r="AB2108" s="228" t="str">
        <f t="shared" ref="AB2108:AB2139" si="304">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5">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6">IF(AND(C2140="Smelter not listed",OR(LEN(D2140)=0,LEN(E2140)=0)),1,0)</f>
        <v>0</v>
      </c>
      <c r="AB2140" s="228" t="str">
        <f t="shared" ref="AB2140:AB2170" si="307">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9">IF(AND(C2171="Smelter not listed",OR(LEN(D2171)=0,LEN(E2171)=0)),1,0)</f>
        <v>0</v>
      </c>
      <c r="AB2171" s="228" t="str">
        <f t="shared" ref="AB2171"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1">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2">IF(AND(C2172="Smelter not listed",OR(LEN(D2172)=0,LEN(E2172)=0)),1,0)</f>
        <v>0</v>
      </c>
      <c r="AB2172" s="228" t="str">
        <f t="shared" ref="AB2172:AB2203" si="313">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4">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5">IF(AND(C2204="Smelter not listed",OR(LEN(D2204)=0,LEN(E2204)=0)),1,0)</f>
        <v>0</v>
      </c>
      <c r="AB2204" s="228" t="str">
        <f t="shared" ref="AB2204:AB2234" si="316">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8">IF(AND(C2235="Smelter not listed",OR(LEN(D2235)=0,LEN(E2235)=0)),1,0)</f>
        <v>0</v>
      </c>
      <c r="AB2235" s="228" t="str">
        <f t="shared" ref="AB2235"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2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1">IF(AND(C2236="Smelter not listed",OR(LEN(D2236)=0,LEN(E2236)=0)),1,0)</f>
        <v>0</v>
      </c>
      <c r="AB2236" s="228" t="str">
        <f t="shared" ref="AB2236:AB2267" si="32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4">IF(AND(C2268="Smelter not listed",OR(LEN(D2268)=0,LEN(E2268)=0)),1,0)</f>
        <v>0</v>
      </c>
      <c r="AB2268" s="228" t="str">
        <f t="shared" ref="AB2268:AB2298" si="32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7">IF(AND(C2299="Smelter not listed",OR(LEN(D2299)=0,LEN(E2299)=0)),1,0)</f>
        <v>0</v>
      </c>
      <c r="AB2299" s="228" t="str">
        <f t="shared" ref="AB2299"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9">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30">IF(AND(C2300="Smelter not listed",OR(LEN(D2300)=0,LEN(E2300)=0)),1,0)</f>
        <v>0</v>
      </c>
      <c r="AB2300" s="228" t="str">
        <f t="shared" ref="AB2300:AB2331" si="331">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2">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3">IF(AND(C2332="Smelter not listed",OR(LEN(D2332)=0,LEN(E2332)=0)),1,0)</f>
        <v>0</v>
      </c>
      <c r="AB2332" s="228" t="str">
        <f t="shared" ref="AB2332:AB2362" si="334">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6">IF(AND(C2363="Smelter not listed",OR(LEN(D2363)=0,LEN(E2363)=0)),1,0)</f>
        <v>0</v>
      </c>
      <c r="AB2363" s="228" t="str">
        <f t="shared" ref="AB2363"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8">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9">IF(AND(C2364="Smelter not listed",OR(LEN(D2364)=0,LEN(E2364)=0)),1,0)</f>
        <v>0</v>
      </c>
      <c r="AB2364" s="228" t="str">
        <f t="shared" ref="AB2364:AB2395" si="340">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9"/>
        <v>0</v>
      </c>
      <c r="AB2365" s="228" t="str">
        <f t="shared" si="34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9"/>
        <v>0</v>
      </c>
      <c r="AB2366" s="228" t="str">
        <f t="shared" si="34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1">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2">IF(AND(C2396="Smelter not listed",OR(LEN(D2396)=0,LEN(E2396)=0)),1,0)</f>
        <v>0</v>
      </c>
      <c r="AB2396" s="228" t="str">
        <f t="shared" ref="AB2396:AB2426" si="343">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5">IF(AND(C2427="Smelter not listed",OR(LEN(D2427)=0,LEN(E2427)=0)),1,0)</f>
        <v>0</v>
      </c>
      <c r="AB2427" s="228" t="str">
        <f t="shared" ref="AB2427"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7">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8">IF(AND(C2428="Smelter not listed",OR(LEN(D2428)=0,LEN(E2428)=0)),1,0)</f>
        <v>0</v>
      </c>
      <c r="AB2428" s="228" t="str">
        <f t="shared" ref="AB2428:AB2459" si="349">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8"/>
        <v>0</v>
      </c>
      <c r="AB2429" s="228" t="str">
        <f t="shared" si="34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8"/>
        <v>0</v>
      </c>
      <c r="AB2430" s="228" t="str">
        <f t="shared" si="34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8"/>
        <v>0</v>
      </c>
      <c r="AB2431" s="228" t="str">
        <f t="shared" si="34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50">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1">IF(AND(C2460="Smelter not listed",OR(LEN(D2460)=0,LEN(E2460)=0)),1,0)</f>
        <v>0</v>
      </c>
      <c r="AB2460" s="228" t="str">
        <f t="shared" ref="AB2460:AB2490" si="352">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1"/>
        <v>0</v>
      </c>
      <c r="AB2461" s="228" t="str">
        <f t="shared" si="352"/>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1"/>
        <v>0</v>
      </c>
      <c r="AB2462" s="228" t="str">
        <f t="shared" si="352"/>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1"/>
        <v>0</v>
      </c>
      <c r="AB2463" s="228" t="str">
        <f t="shared" si="352"/>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1"/>
        <v>0</v>
      </c>
      <c r="AB2464" s="228" t="str">
        <f t="shared" si="352"/>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1"/>
        <v>0</v>
      </c>
      <c r="AB2465" s="228" t="str">
        <f t="shared" si="352"/>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1"/>
        <v>0</v>
      </c>
      <c r="AB2466" s="228" t="str">
        <f t="shared" si="352"/>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1"/>
        <v>0</v>
      </c>
      <c r="AB2467" s="228" t="str">
        <f t="shared" si="352"/>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1"/>
        <v>0</v>
      </c>
      <c r="AB2468" s="228" t="str">
        <f t="shared" si="352"/>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1"/>
        <v>0</v>
      </c>
      <c r="AB2469" s="228" t="str">
        <f t="shared" si="352"/>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1"/>
        <v>0</v>
      </c>
      <c r="AB2470" s="228" t="str">
        <f t="shared" si="352"/>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1"/>
        <v>0</v>
      </c>
      <c r="AB2471" s="228" t="str">
        <f t="shared" si="352"/>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1"/>
        <v>0</v>
      </c>
      <c r="AB2472" s="228" t="str">
        <f t="shared" si="352"/>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1"/>
        <v>0</v>
      </c>
      <c r="AB2473" s="228" t="str">
        <f t="shared" si="352"/>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1"/>
        <v>0</v>
      </c>
      <c r="AB2474" s="228" t="str">
        <f t="shared" si="352"/>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1"/>
        <v>0</v>
      </c>
      <c r="AB2475" s="228" t="str">
        <f t="shared" si="352"/>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1"/>
        <v>0</v>
      </c>
      <c r="AB2476" s="228" t="str">
        <f t="shared" si="352"/>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1"/>
        <v>0</v>
      </c>
      <c r="AB2477" s="228" t="str">
        <f t="shared" si="352"/>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1"/>
        <v>0</v>
      </c>
      <c r="AB2478" s="228" t="str">
        <f t="shared" si="352"/>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1"/>
        <v>0</v>
      </c>
      <c r="AB2479" s="228" t="str">
        <f t="shared" si="352"/>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1"/>
        <v>0</v>
      </c>
      <c r="AB2480" s="228" t="str">
        <f t="shared" si="352"/>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1"/>
        <v>0</v>
      </c>
      <c r="AB2481" s="228" t="str">
        <f t="shared" si="352"/>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1"/>
        <v>0</v>
      </c>
      <c r="AB2482" s="228" t="str">
        <f t="shared" si="352"/>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1"/>
        <v>0</v>
      </c>
      <c r="AB2483" s="228" t="str">
        <f t="shared" si="352"/>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0"/>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1"/>
        <v>0</v>
      </c>
      <c r="AB2484" s="228" t="str">
        <f t="shared" si="352"/>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1"/>
        <v>0</v>
      </c>
      <c r="AB2485" s="228" t="str">
        <f t="shared" si="352"/>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0"/>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1"/>
        <v>0</v>
      </c>
      <c r="AB2486" s="228" t="str">
        <f t="shared" si="352"/>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0"/>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1"/>
        <v>0</v>
      </c>
      <c r="AB2487" s="228" t="str">
        <f t="shared" si="352"/>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1"/>
        <v>0</v>
      </c>
      <c r="AB2488" s="228" t="str">
        <f t="shared" si="352"/>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1"/>
        <v>0</v>
      </c>
      <c r="AB2489" s="228" t="str">
        <f t="shared" si="352"/>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1"/>
        <v>0</v>
      </c>
      <c r="AB2490" s="228" t="str">
        <f t="shared" si="352"/>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1"/>
        <v>0</v>
      </c>
      <c r="AB2491" s="228" t="str">
        <f t="shared" ref="AB2491" si="354">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1"/>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5">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6">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6"/>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6"/>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6"/>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6"/>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6"/>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6"/>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6"/>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6"/>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6"/>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6"/>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EFA4004-A943-45B3-A761-5F249D62758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9" activePane="bottomRight" state="frozen"/>
      <selection activeCell="A4" sqref="A4"/>
      <selection pane="topRight" activeCell="A4" sqref="A4"/>
      <selection pane="bottomLeft" activeCell="A4" sqref="A4"/>
      <selection pane="bottomRight" activeCell="C69" sqref="C69"/>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03" t="str">
        <f ca="1">OFFSET(L!$C$1,MATCH("Checker"&amp;ADDRESS(ROW(),COLUMN(),4),L!$A:$A,0)-1,SL,,)</f>
        <v>To ensure all required fields have been populated before submitting to your customers review form for any line items highlighted in red</v>
      </c>
      <c r="B1" s="403"/>
      <c r="C1" s="403"/>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Pickering Electronics Limited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Reed relay designs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Quality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quality@pickeringrelay.com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(+44)1255 428141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Group Quality Manager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quality@pickeringrelay.com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45496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7"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https://www.pickeringrelay.com/quality-assurance/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405" t="str">
        <f ca="1">OFFSET(L!$C$1,MATCH("Product List"&amp;ADDRESS(ROW(),COLUMN(),4),L!$A:$A,0)-1,SL,,)</f>
        <v>Completion required only if reporting level "Product (or List of Products)" selected on the 'Declaration' worksheet.</v>
      </c>
      <c r="B1" s="406"/>
      <c r="C1" s="406"/>
      <c r="D1" s="40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4" t="s">
        <v>888</v>
      </c>
      <c r="C4" s="404"/>
      <c r="D4" s="40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7" t="str">
        <f ca="1">OFFSET(L!$C$1,MATCH("General"&amp;"Cpy",L!$A:$A,0)-1,SL,,)</f>
        <v>© 2024 Responsible Minerals Initiative. All rights reserved.</v>
      </c>
      <c r="C2006" s="407"/>
      <c r="D2006" s="407"/>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8"/>
      <c r="C1" s="408"/>
      <c r="D1" s="408"/>
      <c r="E1" s="408"/>
      <c r="F1" s="408"/>
      <c r="G1" s="408"/>
    </row>
    <row r="2" spans="1:11">
      <c r="A2" s="409"/>
      <c r="B2" s="409"/>
      <c r="C2" s="409"/>
      <c r="D2" s="409"/>
      <c r="E2" s="409"/>
      <c r="F2" s="409"/>
      <c r="G2" s="409"/>
      <c r="H2" s="409"/>
      <c r="I2" s="409"/>
    </row>
    <row r="3" spans="1:11">
      <c r="A3" s="409"/>
      <c r="B3" s="409"/>
      <c r="C3" s="409"/>
      <c r="D3" s="409"/>
      <c r="E3" s="409"/>
      <c r="F3" s="409"/>
      <c r="G3" s="409"/>
      <c r="H3" s="409"/>
      <c r="I3" s="40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Matthew Sales</cp:lastModifiedBy>
  <cp:lastPrinted>2015-04-21T20:47:43Z</cp:lastPrinted>
  <dcterms:created xsi:type="dcterms:W3CDTF">2010-06-21T21:00:23Z</dcterms:created>
  <dcterms:modified xsi:type="dcterms:W3CDTF">2024-07-23T10:16:56Z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